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010" sheetId="2" r:id="rId2"/>
    <sheet name="SO 113" sheetId="3" r:id="rId3"/>
    <sheet name="SO 180" sheetId="4" r:id="rId4"/>
    <sheet name="SO 204" sheetId="5" r:id="rId5"/>
    <sheet name="SO 401" sheetId="6" r:id="rId6"/>
    <sheet name="SO 402" sheetId="7" r:id="rId7"/>
    <sheet name="SO 801" sheetId="8" r:id="rId8"/>
    <sheet name="VON" sheetId="9" r:id="rId9"/>
  </sheets>
  <definedNames/>
  <calcPr/>
  <webPublishing/>
</workbook>
</file>

<file path=xl/sharedStrings.xml><?xml version="1.0" encoding="utf-8"?>
<sst xmlns="http://schemas.openxmlformats.org/spreadsheetml/2006/main" count="2476" uniqueCount="621">
  <si>
    <t>Rekapitulace ceny</t>
  </si>
  <si>
    <t>Stavba: 3173/08 - II/126 - Propojení D1 se sil. I/2 akt. PD - most ev.č. 126-011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</si>
  <si>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</si>
  <si>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</si>
  <si>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</si>
  <si>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</si>
  <si>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</si>
  <si>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</si>
  <si>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</si>
  <si>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</si>
  <si>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</si>
  <si>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</si>
  <si>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</si>
  <si>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</si>
  <si>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</si>
  <si>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most ev.č. 126-011</t>
  </si>
  <si>
    <t>O</t>
  </si>
  <si>
    <t>Rozpočet:</t>
  </si>
  <si>
    <t>0,00</t>
  </si>
  <si>
    <t>15,00</t>
  </si>
  <si>
    <t>21,00</t>
  </si>
  <si>
    <t>3</t>
  </si>
  <si>
    <t>2</t>
  </si>
  <si>
    <t>SO 010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</si>
  <si>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</si>
  <si>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</si>
  <si>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</si>
  <si>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</si>
  <si>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</si>
  <si>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</si>
  <si>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</si>
  <si>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</si>
  <si>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</si>
  <si>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</si>
  <si>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</si>
  <si>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</si>
  <si>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</si>
  <si>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</si>
  <si>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</si>
  <si>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</si>
  <si>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</si>
  <si>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</si>
  <si>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</si>
  <si>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</si>
  <si>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</si>
  <si>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</si>
  <si>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</si>
  <si>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11120</t>
  </si>
  <si>
    <t/>
  </si>
  <si>
    <t>ODSTRANĚNÍ KŘOVIN</t>
  </si>
  <si>
    <t>M2</t>
  </si>
  <si>
    <t>2024_OTSKP</t>
  </si>
  <si>
    <t>PP</t>
  </si>
  <si>
    <t>vč. likvidace dřevní hmoty 
POZN.: Zhotovitel bude nakládat s odpadem, který vznikl v této položce v souladu s podmínkami uvedenými ve Směrnicích Zadavatele 
(R-Sm-16, R-Sm-42)</t>
  </si>
  <si>
    <t>VV</t>
  </si>
  <si>
    <t>odstranění souvislého porostu křovin průměru do 0,15 m 
Lokalita a - Svah před mostem vlevo od osy 240 m2=240,000 [A] 
Lokalita b - Svah před mostem vpravo od osy 250 m2=250,000 [B] 
Lokalita c - Svah za mostem vlevo od osy 250 m2=250,000 [C] 
Lokalita d - Svah za mostem vpravo od osy 260 m2=260,000 [D] 
Lokalita e - Plocha mezi železniční tratí a patou násypu kužele vpravo od osy 40 m2=40,000 [E] 
Celkem: A+B+C+D+E=1 040,000 [F]</t>
  </si>
  <si>
    <t>TS</t>
  </si>
  <si>
    <t>odstranění křovin a stromů do průměru 200 mm 
doprava dřevin bez ohledu na vzdálenost 
spálení na hromadách nebo štěpkování</t>
  </si>
  <si>
    <t>11204</t>
  </si>
  <si>
    <t>KÁCENÍ STROMŮ D KMENE DO 0,3M S ODSTRANĚNÍM PAŘEZŮ</t>
  </si>
  <si>
    <t>KUS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</si>
  <si>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</si>
  <si>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odstranění stromů průměru od 0,15 m do 0,2 m ve všech lokalitách: 10 ks=10,000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</si>
  <si>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</si>
  <si>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</si>
  <si>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</si>
  <si>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</si>
  <si>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vč. odvozu na meziskládku dle dispozic zhotovitele</t>
  </si>
  <si>
    <t>Sejmutí humózní vrstvy v tloušťce 0,1 m z ploch technické rekultivace: 660 m2 * 0,1 m=66,000 [A] 
Sejmutí humózní vrstvy v tloušťce 0,1 m z oblasti úplné výměny konstrukce za motsními opěrami 67,5 m2 * 0,1 m=6,750 [B] 
Celkem: A+B=72,750 [C]</t>
  </si>
  <si>
    <t>položka zahrnuje sejmutí ornice bez ohledu na tloušťku vrstvy a její vodorovnou dopravu 
nezahrnuje uložení na trvalou skládku</t>
  </si>
  <si>
    <t>17120</t>
  </si>
  <si>
    <t>ULOŽENÍ SYPANINY DO NÁSYPŮ A NA SKLÁDKY BEZ ZHUTNĚNÍ</t>
  </si>
  <si>
    <t>Ornice - 72,75 m3=72,750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</si>
  <si>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</si>
  <si>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SO 113</t>
  </si>
  <si>
    <t>Komunikace a odvodnění Kutná Hora</t>
  </si>
  <si>
    <t>Všeobecné konstrukce a práce</t>
  </si>
  <si>
    <t>014102</t>
  </si>
  <si>
    <t>POPLATKY ZA SKLÁDKU</t>
  </si>
  <si>
    <t>T</t>
  </si>
  <si>
    <t>pol. 11313...vybouraný asfaltový materiál (kusový, z chodníku) bez PAU - 4,575 m3 * 2,4 t/m3 =10,980 [E]</t>
  </si>
  <si>
    <t>zahrnuje veškeré poplatky provozovateli skládky související s uložením odpadu na skládce.</t>
  </si>
  <si>
    <t>R</t>
  </si>
  <si>
    <t>ULOŽENÍ ODPADU ZE STAVBY NA SKLÁDKU S OPRÁVNĚNÍM K OPĚTOVNÉMU VYUŽITÍ - RECYKLAČNÍ STŘEDISKO</t>
  </si>
  <si>
    <t>17 01 01 - BETON z vybouraných konstrukcí 
17 09 04 - Směsné stavební a demoliční odpady 
pol. 96715...vybouraný beton - 12,200 m3 * 2,4 t/m3 =29,280 [A] 
pol. 11318...silniční přídlažba:   2,200 m3 * 2,4 t/m3=5,280 [B] 
pol. 11351...záhonové obruby:  (30 m * 0,25 m * 0,05 m) * 2,4 t/m3=0,900 [C] 
Celkem: A+B+C=35,460 [D]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</si>
  <si>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</si>
  <si>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</si>
  <si>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</si>
  <si>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12273...odkopávky - 7,950 m3 * 2,0 t/m3=15,900 [A] 
pol. 12273...výkop pro sanaci - (204,000 m2 * 0,3 m) * 2,0 t/m3=122,400 [B] 
pol. 11332...vybouraný podklad z kameniva - 54,675 m3 *  2,0 t/m3=109,350 [C] 
Celkem: A+B+C=247,650 [D]</t>
  </si>
  <si>
    <t>11313</t>
  </si>
  <si>
    <t>ODSTRANĚNÍ KRYTU ZPEVNĚNÝCH PLOCH S ASFALTOVÝM POJIVEM</t>
  </si>
  <si>
    <t>vč. odvozu a uložení na trvalou skládku</t>
  </si>
  <si>
    <t>vybourání asfaltových vrstev v chodníku (klasifikace ZAS-T1): 4,575 m3 =4,575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</si>
  <si>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</si>
  <si>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</si>
  <si>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</si>
  <si>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vč. odvozu a likvidace 
POZN.: Zhotovitel bude nakládat s odpadem, který vznikl v této položce v souladu s podmínkami uvedenými ve Směrnicích Zadavatele 
(R-Sm-16, R-Sm-42)</t>
  </si>
  <si>
    <t>odstranění silniční přídlažby podél obrub: (2 * 24 m + 2 * 20 m) *  0,25 m * 0,1 m=2,200 [A]</t>
  </si>
  <si>
    <t>11332</t>
  </si>
  <si>
    <t>ODSTRANĚNÍ PODKLADŮ ZPEVNĚNÝCH PLOCH Z KAMENIVA NESTMELENÉHO</t>
  </si>
  <si>
    <t>vč. odvozu a uložení na recyklační středisko</t>
  </si>
  <si>
    <t>chodník - 13,725 m3 =13,725 [A] 
vozovka - 40,950 m3 =40,950 [B] 
Celkem: A+B=54,675 [C]</t>
  </si>
  <si>
    <t>7</t>
  </si>
  <si>
    <t>11351</t>
  </si>
  <si>
    <t>ODSTRANĚNÍ ZÁHONOVÝCH OBRUBNÍKŮ</t>
  </si>
  <si>
    <t>M</t>
  </si>
  <si>
    <t>7,5 m * 4 =30,000 [A]</t>
  </si>
  <si>
    <t>8</t>
  </si>
  <si>
    <t>11354</t>
  </si>
  <si>
    <t>ODSTRANĚNÍ OBRUB Z KRAJNÍKŮ</t>
  </si>
  <si>
    <t>7,5 m * 4 + 2 * 19 m + 2 * 12,5 m=93,000 [A]</t>
  </si>
  <si>
    <t>11372</t>
  </si>
  <si>
    <t>A</t>
  </si>
  <si>
    <t>FRÉZOVÁNÍ ZPEVNĚNÝCH PLOCH ASFALTOVÝCH</t>
  </si>
  <si>
    <t>vč. odvozu a uskladnění 
POZN.: podléhá povinnému odkupu dle aktuální směrnice Zadavatele č. R-Sm-16 
Materiál není odpad! 
POZN.: Rozsah druhotného frézování bude odsouhlasen objednatelem a TDI!</t>
  </si>
  <si>
    <t>Frézování tl. 90 mm (klasifikace ZAS-T1): 490,0 m2 * 0,09 m =44,100 [A] 
Frézování tl. 110mm (klasifikace ZAS-T1): 157,5 m2 * 0,11 m =17,325 [B] 
Frézování částí krytu mezi fázemi prováděnými po polovinách (klasifikace ZAS-T1): 0,185 m3 =0,185 [C] 
Celkem: A+B+C=61,610 [D]</t>
  </si>
  <si>
    <t>B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</si>
  <si>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</si>
  <si>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(490,0 - 157,5) * 0,15 * 0,06 m=2,993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</si>
  <si>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</si>
  <si>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</si>
  <si>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</si>
  <si>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</si>
  <si>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odkopávky - chodník: 7,950 m3=7,950 [A] 
výkop pro sanaci: 204,000 m2 * 0,3 m=61,200 [B] 
Celkem: A+B=69,150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</si>
  <si>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</si>
  <si>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</si>
  <si>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12573</t>
  </si>
  <si>
    <t>VYKOPÁVKY ZE ZEMNÍKŮ A SKLÁDEK TŘ. I</t>
  </si>
  <si>
    <t>vč. dovozu z meziskládky dle dispozic zhotovitele</t>
  </si>
  <si>
    <t>Recyklát (chodník) - 91,5 m2 * 0,06 m =5,490 [A] 
Dosypávka krajnice - 27,000 m3 =27,000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</si>
  <si>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</si>
  <si>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</si>
  <si>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Odkopávky - 7,950 m3=7,950 [A] 
výkop pro sanaci: 204,000 m2 * 0,3 m=61,200 [B] 
Celkem: A+B=69,150 [C]</t>
  </si>
  <si>
    <t>14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</si>
  <si>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</si>
  <si>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</si>
  <si>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</si>
  <si>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27,000 m2 =27,000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</si>
  <si>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</si>
  <si>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15</t>
  </si>
  <si>
    <t>18110</t>
  </si>
  <si>
    <t>ÚPRAVA PLÁNĚ SE ZHUTNĚNÍM V HORNINĚ TŘ. I</t>
  </si>
  <si>
    <t>204=204,000 [A]</t>
  </si>
  <si>
    <t>položka zahrnuje úpravu pláně včetně vyrovnání výškových rozdílů. Míru zhutnění určuje projekt.</t>
  </si>
  <si>
    <t>Základy</t>
  </si>
  <si>
    <t>16</t>
  </si>
  <si>
    <t>21361</t>
  </si>
  <si>
    <t>DRENÁŽNÍ VRSTVY Z GEOTEXTILIE</t>
  </si>
  <si>
    <t>Netkaná geotextilie 200 g/m2 - pláň: 204,000 m2 =204,000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</si>
  <si>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</si>
  <si>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17</t>
  </si>
  <si>
    <t>21450</t>
  </si>
  <si>
    <t>SANAČNÍ VRSTVY Z KAMENIVA</t>
  </si>
  <si>
    <t>POZN.: Položka bude čerpána po odsouhlasení objednatelem, na základě výsledků zatěžovacích zkoušek, v rozsahu dle pokynů geotechnického dozoru a za souhlasu TDI !</t>
  </si>
  <si>
    <t>Sanace aktivní zóny v min. tl. 0,3 m v místech neúnosného podloží: 204,000 m2 * 0,3 m=61,200 [A]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</si>
  <si>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</si>
  <si>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</si>
  <si>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18</t>
  </si>
  <si>
    <t>562131</t>
  </si>
  <si>
    <t>VOZOVKOVÉ VRSTVY Z MATERIÁLŮ STABIL CEMENTEM TŘ I TL DO 150MM</t>
  </si>
  <si>
    <t>2023_OTSKP</t>
  </si>
  <si>
    <t>Vrstva ze směsi z kameniva stmelená cementem SC C8/10 tl. 120 mm</t>
  </si>
  <si>
    <t>157,500 =157,500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</si>
  <si>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</si>
  <si>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19</t>
  </si>
  <si>
    <t>56333</t>
  </si>
  <si>
    <t>VOZOVKOVÉ VRSTVY ZE ŠTĚRKODRTI TL. DO 150MM</t>
  </si>
  <si>
    <t>Chodník ŠDB 0/32  tl. 150 mm - 91,500 m2 =91,500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</si>
  <si>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</si>
  <si>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20</t>
  </si>
  <si>
    <t>56335</t>
  </si>
  <si>
    <t>VOZOVKOVÉ VRSTVY ZE ŠTĚRKODRTI TL. DO 250MM</t>
  </si>
  <si>
    <t>ŠDB 0/32 tl. 220 mm 204,000 =204,000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</si>
  <si>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</si>
  <si>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</si>
  <si>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56362</t>
  </si>
  <si>
    <t>VOZOVKOVÉ VRSTVY Z RECYKLOVANÉHO MATERIÁLU TL DO 100MM</t>
  </si>
  <si>
    <t>Chodník -R-mat tl. 60 mm - 91,500 m2 =91,500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</si>
  <si>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</si>
  <si>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22</t>
  </si>
  <si>
    <t>572113</t>
  </si>
  <si>
    <t>INFILTRAČNÍ POSTŘIK Z EMULZE DO 0,5KG/M2</t>
  </si>
  <si>
    <t>PI-C v mn. 0,45 kg/m2 
Postřiky jsou uváděny v množství zbytkového pojiva po vyštěpení</t>
  </si>
  <si>
    <t>788,875 m2 =788,875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</si>
  <si>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</si>
  <si>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</si>
  <si>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572213</t>
  </si>
  <si>
    <t>SPOJOVACÍ POSTŘIK Z EMULZE DO 0,5KG/M2</t>
  </si>
  <si>
    <t>PS-C v mn. 0,35 kg/m2 
Postřiky jsou uváděny v množství zbytkového pojiva po vyštěpení</t>
  </si>
  <si>
    <t>980,000 m2=980,000 [A]</t>
  </si>
  <si>
    <t>24</t>
  </si>
  <si>
    <t>574A31</t>
  </si>
  <si>
    <t>ASFALTOVÝ BETON PRO OBRUSNÉ VRSTVY ACO 8 TL. 40MM</t>
  </si>
  <si>
    <t>Chodník ACO 8CH tl. 40 mm - 91,500 m2 =91,500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</si>
  <si>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</si>
  <si>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</si>
  <si>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574A34</t>
  </si>
  <si>
    <t>ASFALTOVÝ BETON PRO OBRUSNÉ VRSTVY ACO 11+, 11S TL. 40MM</t>
  </si>
  <si>
    <t>490,000 m2 =490,000 [A]</t>
  </si>
  <si>
    <t>26</t>
  </si>
  <si>
    <t>574C46</t>
  </si>
  <si>
    <t>ASFALTOVÝ BETON PRO LOŽNÍ VRSTVY ACL 16+, 16S TL. 50MM</t>
  </si>
  <si>
    <t>27</t>
  </si>
  <si>
    <t>574E58</t>
  </si>
  <si>
    <t>ASFALTOVÝ BETON PRO PODKLADNÍ VRSTVY ACP 22+, 22S TL. 60MM</t>
  </si>
  <si>
    <t>druhotné vyplnění po odfrézování: 49,875 m2 =49,875 [A]</t>
  </si>
  <si>
    <t>28</t>
  </si>
  <si>
    <t>574E68</t>
  </si>
  <si>
    <t>ASFALTOVÝ BETON PRO PODKLADNÍ VRSTVY ACP 22+, 22S TL. 70MM</t>
  </si>
  <si>
    <t>157,500 m2 =157,500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</si>
  <si>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</si>
  <si>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29</t>
  </si>
  <si>
    <t>58910</t>
  </si>
  <si>
    <t>VÝPLŇ SPAR ASFALTEM</t>
  </si>
  <si>
    <t>výplň po řezání podélných a příčných spar, u vpustí, poklopů, obrubníků a na přechodu materiálů: 250 m =250,000 [A]</t>
  </si>
  <si>
    <t>položka zahrnuje:  
- dodávku předepsaného materiálu  
- vyčištění a výplň spar tímto materiálem</t>
  </si>
  <si>
    <t>Ostatní konstrukce a práce</t>
  </si>
  <si>
    <t>30</t>
  </si>
  <si>
    <t>9113B1</t>
  </si>
  <si>
    <t>SVODIDLO OCEL SILNIČ JEDNOSTR, ÚROVEŇ ZADRŽ H1 -DODÁVKA A MONTÁŽ</t>
  </si>
  <si>
    <t>vč. výškových náběhů a napojení na jiný typ svodidla, které nejsou zahrnuty do délky 
vč. případné montáže a demontáže reflexního pásku v prohybu svodidla</t>
  </si>
  <si>
    <t>32=32,000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</si>
  <si>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</si>
  <si>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31</t>
  </si>
  <si>
    <t>9113B3</t>
  </si>
  <si>
    <t>SVODIDLO OCEL SILNIČ JEDNOSTR, ÚROVEŇ ZADRŽ H1 - DEMONTÁŽ S PŘESUNEM</t>
  </si>
  <si>
    <t>položka zahrnuje: 
- demontáž a odstranění zařízení 
- jeho odvoz na předepsané místo</t>
  </si>
  <si>
    <t>32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</si>
  <si>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</si>
  <si>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</si>
  <si>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</si>
  <si>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V4 (0,25)...70 m2 =70,000 [A] 
V13...48,3 m2 =48,300 [B] 
Celkem: A+B=118,300 [C]</t>
  </si>
  <si>
    <t>položka zahrnuje:  
- dodání a pokládku nátěrového materiálu (měří se pouze natíraná plocha)  
- předznačení a reflexní úpravu</t>
  </si>
  <si>
    <t>33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</si>
  <si>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</si>
  <si>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</si>
  <si>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</si>
  <si>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34</t>
  </si>
  <si>
    <t>917211</t>
  </si>
  <si>
    <t>ZÁHONOVÉ OBRUBY Z BETONOVÝCH OBRUBNÍKŮ ŠÍŘ 50MM</t>
  </si>
  <si>
    <t>betonový obrubník 50 x 250 mm do betonového lože s opěrou (C 20/25 XF4), zahrnuje dodávku a osazení přímých i obloukových prvků vč. vyspárování</t>
  </si>
  <si>
    <t>Položka zahrnuje:  
dodání a pokládku betonových obrubníků o rozměrech předepsaných zadávací dokumentací  
betonové lože i boční betonovou opěrku.</t>
  </si>
  <si>
    <t>35</t>
  </si>
  <si>
    <t>917426</t>
  </si>
  <si>
    <t>CHODNÍKOVÉ OBRUBY Z KAMENNÝCH OBRUBNÍKŮ ŠÍŘ 250MM</t>
  </si>
  <si>
    <t>do betonového lože s opěrou (C 20/25 XF4), zahrnuje dodávku a osazení přímých i obloukových prvků vč. vyspárování</t>
  </si>
  <si>
    <t>kamenná obruba 250 x 200 mm: 7,5 m * 4 + 2 * 19 m + 2 * 12,5 m=93,000 [A]</t>
  </si>
  <si>
    <t>Položka zahrnuje: 
dodání a pokládku kamenných obrubníků o rozměrech předepsaných zadávací dokumentací 
betonové lože i boční betonovou opěrku.</t>
  </si>
  <si>
    <t>36</t>
  </si>
  <si>
    <t>9185A2</t>
  </si>
  <si>
    <t>ČELA KAMENNÁ PROPUSTU Z TRUB DN DO 300MM</t>
  </si>
  <si>
    <t>vyústění drenážní trubice: 4 ks =4,000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</si>
  <si>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</si>
  <si>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37</t>
  </si>
  <si>
    <t>919113</t>
  </si>
  <si>
    <t>ŘEZÁNÍ ASFALTOVÉHO KRYTU VOZOVEK TL DO 150MM</t>
  </si>
  <si>
    <t>řezání podélných a příčných spar, u vpustí, poklopů, obrubníků a na přechodu materiálů: 250 m =250,000 [A]</t>
  </si>
  <si>
    <t>položka zahrnuje řezání vozovkové vrstvy v předepsané tloušťce, včetně spotřeby vody</t>
  </si>
  <si>
    <t>38</t>
  </si>
  <si>
    <t>96715</t>
  </si>
  <si>
    <t>VYBOURÁNÍ ČÁSTÍ KONSTRUKCÍ BETON</t>
  </si>
  <si>
    <t>12,200 m3 =12,200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</si>
  <si>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</si>
  <si>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180</t>
  </si>
  <si>
    <t>Dopravní opatření</t>
  </si>
  <si>
    <t>02720</t>
  </si>
  <si>
    <t>POMOC PRÁCE ZŘÍZ NEBO ZAJIŠŤ REGULACI A OCHRANU DOPRAVY</t>
  </si>
  <si>
    <t>KPL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</si>
  <si>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126-011 včetně výluk a pomalých jízd dle požadavku ČD. Cena stanovena na základě odborného odhadu dle délky a složitosti úseku a dle odhadované doby prováděných stavebních prací 
V tomto objektu je zahrnuto i provizorní převedení trasy pro cyklisty. Cena stanovena na základě odborného odhadu dle délky a složitosti úseku a dle odhadované doby prováděných stavebních prací</t>
  </si>
  <si>
    <t>zajištění DIO, odborný odhad dle délky a složitosti úseku a dle doby prováděných prací 
1=1,000 [A]</t>
  </si>
  <si>
    <t>zahrnuje veškeré náklady spojené s objednatelem požadovanými zařízeními</t>
  </si>
  <si>
    <t>SO 204</t>
  </si>
  <si>
    <t>Most ev.č. 126-011 přes Vrchlici a železniční trať</t>
  </si>
  <si>
    <t>17 01 01 - BETON z vybouraných konstrukcí 
17 09 04 - Směsné stavební a demoliční odpady 
pol. 96615...vybouraný železobeton - 45,651 m3 *  2,5 t/m3 =114,128 [A]</t>
  </si>
  <si>
    <t>17 05 04 - Zemina a kamení neuvedené pod číslem 17 05 03 
pol. 13173 - pol. 17411...odkopávky - zásyp: (217,309 m3 - 171,743 m3) * 2,0 t/m3=91,132 [A]</t>
  </si>
  <si>
    <t>vč. odvozu a uskladnění 
POZN.: podléhá povinnému odkupu dle aktuální směrnice Zadavatele č. R-Sm-16 
Materiál není odpad!</t>
  </si>
  <si>
    <t>Frézování tl. 130 mm (klasifikace ZAS-T1): 97,71*10,5*0,13=133,374 [A] 
Frézování částí krytu mezi fázemi prováděnými po polovinách (klasifikace ZAS-T1): 0,4 m3 =0,400 [B] 
Celkem: A+B=133,774 [C]</t>
  </si>
  <si>
    <t>Zásyp - 171,743 m3 =171,743 [B]</t>
  </si>
  <si>
    <t>13173</t>
  </si>
  <si>
    <t>HLOUBENÍ JAM ZAPAŽ I NEPAŽ TŘ. I</t>
  </si>
  <si>
    <t>vč. odvozu na recyklační středisko</t>
  </si>
  <si>
    <t>(3,8+0,77)*1,35*(15,72+1,45)+(3,87+0,75)*1,4*(15,72+1,5)=217,309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</si>
  <si>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</si>
  <si>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jam - 217,309 m3 =217,309 [A]</t>
  </si>
  <si>
    <t>17411</t>
  </si>
  <si>
    <t>ZÁSYP JAM A RÝH ZEMINOU SE ZHUTNĚNÍM</t>
  </si>
  <si>
    <t>217,3-2,76*15,72*1,05*0,5*2=171,743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</si>
  <si>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</si>
  <si>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212635</t>
  </si>
  <si>
    <t>TRATIVODY KOMPL Z TRUB Z PLAST HM DN DO 150MM, RÝHA TŘ I</t>
  </si>
  <si>
    <t>z částečně perforované trubky DN 150 mm, vč. lože ze ŠP a zásypu ŠD fr. 16/32</t>
  </si>
  <si>
    <t>21,2*2=42,400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</si>
  <si>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</si>
  <si>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Netkaná geotextilie 200 g/m2 - trativody: 50 m * 2 m =100,000 [A]</t>
  </si>
  <si>
    <t>Svislé konstrukce</t>
  </si>
  <si>
    <t>31717</t>
  </si>
  <si>
    <t>KOVOVÉ KONSTRUKCE PRO KOTVENÍ ŘÍMSY</t>
  </si>
  <si>
    <t>KG</t>
  </si>
  <si>
    <t>6,02*98*2=1 179,920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</si>
  <si>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</si>
  <si>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</si>
  <si>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</si>
  <si>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vč. úpravy povrchu římsy</t>
  </si>
  <si>
    <t>(2,75*0,25+0,1*0,25)*2*97,71=139,237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</si>
  <si>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</si>
  <si>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</si>
  <si>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</si>
  <si>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0,096*97,71*2=18,760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</si>
  <si>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</si>
  <si>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333324</t>
  </si>
  <si>
    <t>MOSTNÍ OPĚRY A KŘÍDLA ZE ŽELEZOVÉHO BETONU DO C25/30</t>
  </si>
  <si>
    <t>0,7*(3,35*2+15,5)*2*1,05=32,634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</si>
  <si>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</si>
  <si>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333365</t>
  </si>
  <si>
    <t>VÝZTUŽ MOSTNÍCH OPĚR A KŘÍDEL Z OCELI 10505, B500B</t>
  </si>
  <si>
    <t>32,63*0,132=4,307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</si>
  <si>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</si>
  <si>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Vodorovné konstrukce</t>
  </si>
  <si>
    <t>428400</t>
  </si>
  <si>
    <t>MOSTNÍ LOŽISKA Z OCELI (OCELOLITINY) - ÚDRŽBA</t>
  </si>
  <si>
    <t>15*12=180,000 [A]</t>
  </si>
  <si>
    <t>- zahrnuje úpravu stávajících ložisek předepsanou v zadávací dokumentaci 
- lešení a podpěrné konstrukce 
- nastavení ložisek a odborná prohlídka 
- dočasné zpevnění nebo naopak dočasné uvolnění ložisek</t>
  </si>
  <si>
    <t>451312</t>
  </si>
  <si>
    <t>PODKLADNÍ A VÝPLŇOVÉ VRSTVY Z PROSTÉHO BETONU C12/15</t>
  </si>
  <si>
    <t>3,87*16,0*0,15*2=18,576 [A]</t>
  </si>
  <si>
    <t>457314</t>
  </si>
  <si>
    <t>VYROVNÁVACÍ A SPÁDOVÝ PROSTÝ BETON C25/30</t>
  </si>
  <si>
    <t>2,8*1,06*15,5*0,5*2=46,004 [A]</t>
  </si>
  <si>
    <t>457325</t>
  </si>
  <si>
    <t>VYROVNÁVACÍ A SPÁDOVÝ ŽELEZOBETON C30/37</t>
  </si>
  <si>
    <t>1,61*90,71=146,043 [A]</t>
  </si>
  <si>
    <t>457365</t>
  </si>
  <si>
    <t>VÝZTUŽ VYROV A SPÁD BETONU Z OCELI 10505, B500B</t>
  </si>
  <si>
    <t>včetně kotevních trnů</t>
  </si>
  <si>
    <t>146,04*0,266=38,847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</si>
  <si>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</si>
  <si>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45747</t>
  </si>
  <si>
    <t>VYROVNÁVACÍ A SPÁD VRSTVY Z MALTY ZVLÁŠTNÍ (PLASTMALTA)</t>
  </si>
  <si>
    <t>0,25*0,05*90,7*2=2,268 [A]</t>
  </si>
  <si>
    <t>položka zahrnuje: 
- dodání zvláštní malty (plastmalty) předepsané kvality a její rozprostření v předepsané tloušťce a v předepsaném tvaru</t>
  </si>
  <si>
    <t>572212</t>
  </si>
  <si>
    <t>SPOJOVACÍ POSTŘIK Z MODIFIK ASFALTU DO 0,5KG/M2</t>
  </si>
  <si>
    <t>10,5*97,71=1 025,955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</si>
  <si>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</si>
  <si>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</si>
  <si>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</si>
  <si>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97,71*10,5=1 025,955 [A]</t>
  </si>
  <si>
    <t>575C53</t>
  </si>
  <si>
    <t>LITÝ ASFALT MA IV (OCHRANA MOSTNÍ IZOLACE) 11 TL. 40MM</t>
  </si>
  <si>
    <t>výplň po řezání podélných a příčných spar, u vpustí, poklopů, obrubníků a na přechodu materiálů: 180 m =180,000 [A]</t>
  </si>
  <si>
    <t>Položka zahrnuje:   
- dodávku předepsaného materiálu  
- vyčištění a výplň spar tímto materiálem  
Položka nezahrnuje:  
- x</t>
  </si>
  <si>
    <t>Přidružená stavební výroba</t>
  </si>
  <si>
    <t>711211</t>
  </si>
  <si>
    <t>IZOLACE ZVLÁŠT KONSTR PROTI ZEM VLHK ASFALT NÁTĚRY</t>
  </si>
  <si>
    <t>1,05*(2,75*2+15,5)*2+2,75*1,05*0,5*4+14,3*2,98*2=135,103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</si>
  <si>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</si>
  <si>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711432</t>
  </si>
  <si>
    <t>IZOLACE MOSTOVEK POD ŘÍMSOU ASFALTOVÝMI PÁSY</t>
  </si>
  <si>
    <t>2,52*90,71*2=457,178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</si>
  <si>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</si>
  <si>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711442</t>
  </si>
  <si>
    <t>IZOLACE MOSTOVEK CELOPLOŠNÁ ASFALTOVÝMI PÁSY S PEČETÍCÍ VRSTVOU</t>
  </si>
  <si>
    <t>15,54*90,71+1,7*15,54*2=1 462,469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</si>
  <si>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</si>
  <si>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711509</t>
  </si>
  <si>
    <t>OCHRANA IZOLACE NA POVRCHU TEXTILIÍ</t>
  </si>
  <si>
    <t>položka zahrnuje: 
- dodání  předepsaného ochranného materiálu 
- zřízení ochrany izolace</t>
  </si>
  <si>
    <t>78382</t>
  </si>
  <si>
    <t>NÁTĚRY BETON KONSTR TYP S2 (OS-B)</t>
  </si>
  <si>
    <t>(2*0,73+15,6)*90,71+4,1*(6,48+7,5+5,3+5,5+5,48)*3+1,83*15,6*4+1,83*4*2+15,6*1,0*2+(1,9*1,0+2,76*1,05*0,5)*4=2 093,139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</si>
  <si>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</si>
  <si>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</si>
  <si>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</si>
  <si>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(0,23+0,33+2,75+0,15)*97,71*2=676,153 [A]</t>
  </si>
  <si>
    <t>Potrubí</t>
  </si>
  <si>
    <t>83433</t>
  </si>
  <si>
    <t>POTRUBÍ Z TRUB KAMENINOVÝCH DN DO 150MM</t>
  </si>
  <si>
    <t>4*1,0=4,000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</si>
  <si>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</si>
  <si>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87633</t>
  </si>
  <si>
    <t>CHRÁNIČKY Z TRUB PLASTOVÝCH DN DO 150MM</t>
  </si>
  <si>
    <t>10*98,0=980,000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</si>
  <si>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</si>
  <si>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8988D</t>
  </si>
  <si>
    <t>KABELOVÉ KOMORY Z PLASTICKÝCH HMOT, UŽITNÝ OBJEM DO 0,8M3</t>
  </si>
  <si>
    <t>položka zahrnuje: 
- dodávku a osazení stupadel a žebříků 
- dodání  dílce  požadovaného  tvaru  a  vlastností,  jeho  skladování,  doprava  a  osazení  do  definitivní polohy, včetně komplexní technologie výroby a montáže dílců, ošetření a ochrana dílců,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položka nezahrnuje:  
- poklopy a mříže, vykazují se  samostatně v položkách č. 8991*. 
- kompletní vystrojení šachty, zejména kompletní kabelové lávky vč. veškerých podpůrných a uchycovacích prvků</t>
  </si>
  <si>
    <t>89911D</t>
  </si>
  <si>
    <t>PLASTOVÝ POKLOP D400</t>
  </si>
  <si>
    <t>kabelová komora</t>
  </si>
  <si>
    <t>Položka zahrnuje dodávku a osazení předepsané mříže včetně rámu</t>
  </si>
  <si>
    <t>9112B1</t>
  </si>
  <si>
    <t>ZÁBRADLÍ MOSTNÍ SE SVISLOU VÝPLNÍ - DODÁVKA A MONTÁŽ</t>
  </si>
  <si>
    <t>100*2=200,000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</si>
  <si>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</si>
  <si>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9112B3</t>
  </si>
  <si>
    <t>ZÁBRADLÍ MOSTNÍ SE SVISLOU VÝPLNÍ - DEMONTÁŽ S PŘESUNEM</t>
  </si>
  <si>
    <t>9113C3</t>
  </si>
  <si>
    <t>SVODIDLO OCEL SILNIČ JEDNOSTR, ÚROVEŇ ZADRŽ H2 - DEMONTÁŽ S PŘESUNEM</t>
  </si>
  <si>
    <t>9115C1</t>
  </si>
  <si>
    <t>SVODIDLO OCEL MOSTNÍ JEDNOSTR, ÚROVEŇ ZADRŽ H2 - DODÁVKA A MONTÁŽ</t>
  </si>
  <si>
    <t>2*100=200,000 [A]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</si>
  <si>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</si>
  <si>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39</t>
  </si>
  <si>
    <t>91355</t>
  </si>
  <si>
    <t>EVIDENČNÍ ČÍSLO MOSTU</t>
  </si>
  <si>
    <t>2=2,000 [A]</t>
  </si>
  <si>
    <t>položka zahrnuje štítek s evidenčním číslem mostu, sloupek dopravní značky včetně osazení a nutných zemních prací a zabetonování</t>
  </si>
  <si>
    <t>40</t>
  </si>
  <si>
    <t>919111</t>
  </si>
  <si>
    <t>ŘEZÁNÍ ASFALTOVÉHO KRYTU VOZOVEK TL DO 50MM</t>
  </si>
  <si>
    <t>10,5*9+97,71*2=289,920 [A] 
180=180,000 [B] 
Celkem: A+B=469,920 [C]</t>
  </si>
  <si>
    <t>41</t>
  </si>
  <si>
    <t>931183</t>
  </si>
  <si>
    <t>VÝPLŇ DILATAČNÍCH SPAR Z POLYSTYRENU TL 30MM</t>
  </si>
  <si>
    <t>(0,7+1,68)*2*7=33,320 [A]</t>
  </si>
  <si>
    <t>položka zahrnuje dodávku a osazení předepsaného materiálu, očištění ploch spáry před úpravou, očištění okolí spáry po úpravě</t>
  </si>
  <si>
    <t>42</t>
  </si>
  <si>
    <t>931315</t>
  </si>
  <si>
    <t>TĚSNĚNÍ DILATAČ SPAR ASF ZÁLIVKOU PRŮŘ DO 600MM2</t>
  </si>
  <si>
    <t>10,5*9+97,71*2=289,920 [A]</t>
  </si>
  <si>
    <t>položka zahrnuje dodávku a osazení předepsaného materiálu, očištění ploch spáry před úpravou, očištění okolí spáry po úpravě 
nezahrnuje těsnící profil</t>
  </si>
  <si>
    <t>43</t>
  </si>
  <si>
    <t>93137</t>
  </si>
  <si>
    <t>PŘEKRYTÍ DILATAČNÍCH SPAR PLAST FÓLIÍ</t>
  </si>
  <si>
    <t>7*15,6*0,35=38,220 [A]</t>
  </si>
  <si>
    <t>položka zahrnuje dodávku a připevnění předepsané fólie, včetně nutných přesahů</t>
  </si>
  <si>
    <t>44</t>
  </si>
  <si>
    <t>931381</t>
  </si>
  <si>
    <t>TĚSNĚNÍ DILATAČNÍCH SPAR SILIKONOVÝM TMELEM PRŮŘEZU DO 100MM2</t>
  </si>
  <si>
    <t>(0,23+0,33+2,75+0,15)*2*7=48,440 [A]</t>
  </si>
  <si>
    <t>45</t>
  </si>
  <si>
    <t>93152</t>
  </si>
  <si>
    <t>MOSTNÍ ZÁVĚRY POVRCHOVÉ POSUN DO 100MM</t>
  </si>
  <si>
    <t>15,6*2=31,200 [A]</t>
  </si>
  <si>
    <t>- výrobní dokumentace (vč. technologického předpisu) 
- dodání kompletního dil. zařízení vč. všech přepravních a montážních úprav a zařízení 
- řezání a sváření na staveništi a eventuelní nutnou opravu nátěrů po těchto úkonech 
- bednění a dodatečné zabetonování dilatačního zařízení 
- pro kovové součásti je nutné užít ustanovení pro TMCH.94 
- dodání spojovacího, kotevního a těsnícího materiálu 
- úprava a příprava prostoru, včetně kotevních prvků, jejich ošetření a očištění 
- zřízení kompletního mostního závěru podle příslušného technolog. předpisu, včetně předepsaného nastavení 
- zřízení mostního závěru po etapách, včetně pracovních spar a spojů 
- úprava  most. závěru  ve styku  s ostatními konstrukcemi  a zařízeními (u obrubníků a podél vozovek, na chodnících, na římsách, napojení izolací a pod.) 
- ochrana mostního závěru proti bludným proudům a vývody pro jejich měření 
- ochrana mostního závěru do doby provedení definitivního stavu, veškeré provizorní úpravy a opatření 
- konečné  úpravy most. závěru jako  povrchové  povlaky, zálivky, které  nejsou součástí jiných konstrukcí, vyčištění, osaz. krytek šroubů, tmelení, těsnění, výplň spar a pod. 
- úprava, očištění a ošetření prostoru kolem mostního závěru 
- opatření mostního závěru znakem výrobce a typovým číslem 
- provedení odborné prohlídky, je-li požadována</t>
  </si>
  <si>
    <t>46</t>
  </si>
  <si>
    <t>93650</t>
  </si>
  <si>
    <t>DROBNÉ DOPLŇK KONSTR KOVOVÉ</t>
  </si>
  <si>
    <t>úprava stávajících šachet</t>
  </si>
  <si>
    <t>6*72=432,000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</si>
  <si>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</si>
  <si>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47</t>
  </si>
  <si>
    <t>936532</t>
  </si>
  <si>
    <t>MOSTNÍ ODVODŇOVACÍ SOUPRAVA 300/500</t>
  </si>
  <si>
    <t>8=8,000 [A]</t>
  </si>
  <si>
    <t>položka zahrnuje: 
- výrobní dokumentaci (včetně technologického předpisu) 
- dodání kompletní odvodňovací soupravy,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</si>
  <si>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48</t>
  </si>
  <si>
    <t>936542</t>
  </si>
  <si>
    <t>MOSTNÍ ODVODŇOVACÍ TRUBKA (POVRCHŮ IZOLACE) MĚDĚNÁ</t>
  </si>
  <si>
    <t>včetně vrtáni otvorů pro odvodňovače</t>
  </si>
  <si>
    <t>24=24,000 [A]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</si>
  <si>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</si>
  <si>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49</t>
  </si>
  <si>
    <t>938441</t>
  </si>
  <si>
    <t>OČIŠTĚNÍ ZDIVA OTRYSKÁNÍM TLAKOVOU VODOU DO 200 BARŮ</t>
  </si>
  <si>
    <t>12,9*17,0*2=438,600 [A]</t>
  </si>
  <si>
    <t>položka zahrnuje očištění předepsaným způsobem včetně odklizení vzniklého odpadu</t>
  </si>
  <si>
    <t>50</t>
  </si>
  <si>
    <t>938543</t>
  </si>
  <si>
    <t>OČIŠTĚNÍ BETON KONSTR OTRYSKÁNÍM TLAK VODOU DO 1000 BARŮ</t>
  </si>
  <si>
    <t>(2*0,73+15,6)*90,71+4,1*(6,48+7,5+5,3+5,5+5,48)*3+1,83*15,6*4+1,83*4*2+15,6*1,0*2+1,9*1,0*4=2 087,343 [A]</t>
  </si>
  <si>
    <t>51</t>
  </si>
  <si>
    <t>94190</t>
  </si>
  <si>
    <t>LEHKÉ PRACOVNÍ LEŠENÍ DO 1,5 KPA</t>
  </si>
  <si>
    <t>M3OP</t>
  </si>
  <si>
    <t>6,48*14,3*17,0*0,5+15,1*6,5*17,0*2+5,8*15,0*17,0+14,7*17,0*6,5*0,5=6 415,919 [A]</t>
  </si>
  <si>
    <t>Položka zahrnuje dovoz, montáž, údržbu, opotřebení (nájemné), demontáž, konzervaci, odvoz.</t>
  </si>
  <si>
    <t>52</t>
  </si>
  <si>
    <t>94890</t>
  </si>
  <si>
    <t>PODPĚRNÉ SKRUŽE - ZŘÍZENÍ A ODSTRANĚNÍ</t>
  </si>
  <si>
    <t>podskružení římsy včetně provizorní přeložky VO a ochranné konstrukce v poli nad tratí</t>
  </si>
  <si>
    <t>(1,3+0,5)*0,6*97,7=105,516 [A]</t>
  </si>
  <si>
    <t>53</t>
  </si>
  <si>
    <t>96616</t>
  </si>
  <si>
    <t>BOURÁNÍ KONSTRUKCÍ ZE ŽELEZOBETONU</t>
  </si>
  <si>
    <t>(4*2,6+2*15,5)*1,05*0,8+14,5*2,5*0,3=45,651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</si>
  <si>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</si>
  <si>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401</t>
  </si>
  <si>
    <t>Provizorní přeložka kabelu VO</t>
  </si>
  <si>
    <t>17 05 04 - Zemina a kamení neuvedené pod číslem 17 05 03 
pol. 13273 - pol. 17411...odkopávky - zásyp: (5,60 m3 - 4,48 m3) * 2,0 t/m3=2,240 [A]</t>
  </si>
  <si>
    <t>02950</t>
  </si>
  <si>
    <t>OSTATNÍ POŽADAVKY - POSUDKY, KONTROLY, REVIZNÍ ZPRÁVY</t>
  </si>
  <si>
    <t>Revize zařízení 15 ks</t>
  </si>
  <si>
    <t>zahrnuje veškeré náklady spojené s objednatelem požadovanými pracemi</t>
  </si>
  <si>
    <t>Zásyp - 4,48 m3 =4,480 [B]</t>
  </si>
  <si>
    <t>13273</t>
  </si>
  <si>
    <t>HLOUBENÍ RÝH ŠÍŘ DO 2M PAŽ I NEPAŽ TŘ. I</t>
  </si>
  <si>
    <t>0,5 m * 0,8 m * 14 m =5,600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</si>
  <si>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</si>
  <si>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hloubení rýh - 5,6 m3 =5,600 [A]</t>
  </si>
  <si>
    <t>0,5 m * 0,8 m * 14 m * 0,8=4,480 [A]</t>
  </si>
  <si>
    <t>702221</t>
  </si>
  <si>
    <t>KABELOVÁ CHRÁNIČKA ZEMNÍ UV STABILNÍ DN DO 100 MM</t>
  </si>
  <si>
    <t>Chránička PE 40 do stávajících stožárů</t>
  </si>
  <si>
    <t>8 m =8,000 [A]</t>
  </si>
  <si>
    <t>1. Položka obsahuje: 
 – obnovu a výměnu poškozených krytů 
 – pomocné mechanismy 
2. Položka neobsahuje: 
 X 
3. Způsob měření: 
Měří se metr délkový.</t>
  </si>
  <si>
    <t>702312</t>
  </si>
  <si>
    <t>ZAKRYTÍ KABELŮ VÝSTRAŽNOU FÓLIÍ ŠÍŘKY PŘES 20 DO 40 CM</t>
  </si>
  <si>
    <t>Výstražná folie š. 35 cm PE</t>
  </si>
  <si>
    <t>14 m=14,000 [A]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</si>
  <si>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</si>
  <si>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703413</t>
  </si>
  <si>
    <t>ELEKTROINSTALAČNÍ TRUBKA PLASTOVÁ VČETNĚ UPEVNĚNÍ A PŘÍSLUŠENSTVÍ DN
PRŮMĚRU PŘES 40 MM</t>
  </si>
  <si>
    <t>CHránička PE 110 pevně na povrchu boku mostu</t>
  </si>
  <si>
    <t>122 m =122,000 [A]</t>
  </si>
  <si>
    <t>1. Položka obsahuje: 
 – přípravu podkladu pro osazení 
2. Položka neobsahuje: 
 X 
3. Způsob měření: 
Měří se metr délkový.</t>
  </si>
  <si>
    <t>742H23</t>
  </si>
  <si>
    <t>KABEL NN ČTYŘ- A PĚTIŽÍLOVÝ AL S PLASTOVOU IZOLACÍ OD 25 DO 50 MM2</t>
  </si>
  <si>
    <t>Kabel AYKY J 4x25 mm2</t>
  </si>
  <si>
    <t>130 m =130,000 [A]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</si>
  <si>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</si>
  <si>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742L13</t>
  </si>
  <si>
    <t>UKONČENÍ DVOU AŽ PĚTIŽÍLOVÉHO KABELU V ROZVADĚČI NEBO NA PŘÍSTROJI OD 25 DO
50 MM2</t>
  </si>
  <si>
    <t>Demontáž ukončení kabelu AYKY 4x25 mm2 - 4 ks =4,000 [A] 
Ukončení kabelu AYKY J 4x25 mm2 - 4 ks =4,000 [B] 
Celkem: A+B=8,000 [C]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</si>
  <si>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</si>
  <si>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742P13</t>
  </si>
  <si>
    <t>ZATAŽENÍ KABELU DO CHRÁNIČKY - KABEL DO 4 KG/M</t>
  </si>
  <si>
    <t>Zatažení kabelu AYKY J 4x25 mm2</t>
  </si>
  <si>
    <t>1. Položka obsahuje: 
 – montáž kabelu o váze do 4 kg/m do chráničky/ kolektoru 
2. Položka neobsahuje: 
 X 
3. Způsob měření: 
Měří se metr délkový.</t>
  </si>
  <si>
    <t>742Z23</t>
  </si>
  <si>
    <t>DEMONTÁŽ KABELOVÉHO VEDENÍ NN</t>
  </si>
  <si>
    <t>Demontáž kabelu AYKY 4x25 mm2</t>
  </si>
  <si>
    <t>125=125,000 [A]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</si>
  <si>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</si>
  <si>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743Z31</t>
  </si>
  <si>
    <t>DEMONTÁŽ ELEKTROVÝZBROJE OSVĚTLOVACÍHO STOŽÁRU VÝŠKY DO 15 M</t>
  </si>
  <si>
    <t>Demontáž stožárové patice a znovumontáž</t>
  </si>
  <si>
    <t>6 ks=6,000 [A]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</si>
  <si>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</si>
  <si>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SO 402</t>
  </si>
  <si>
    <t>Definitivní přeložka kabelu VO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</si>
  <si>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</si>
  <si>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0,5 m * 7 m=3,500 [A]</t>
  </si>
  <si>
    <t>709612</t>
  </si>
  <si>
    <t>DEMONTÁŽ CHRÁNIČKY/TRUBKY</t>
  </si>
  <si>
    <t>1. Položka obsahuje: 
 – veškeré práce a materiál obsažený v názvu položky 
2. Položka neobsahuje: 
 X 
3. Způsob měření: 
Udává se počet kusů kompletní konstrukce nebo práce.</t>
  </si>
  <si>
    <t>741C06</t>
  </si>
  <si>
    <t>VYVEDENÍ UZEMŇOVACÍCH VODIČŮ NA POVRCH/KONSTRUKCI</t>
  </si>
  <si>
    <t>1 ks =1,000 [A]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</si>
  <si>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</si>
  <si>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742H12</t>
  </si>
  <si>
    <t>KABEL NN ČTYŘ- A PĚTIŽÍLOVÝ CU S PLASTOVOU IZOLACÍ OD 4 DO 16 MM2</t>
  </si>
  <si>
    <t>Kabel CYKY J 4x16 mm2</t>
  </si>
  <si>
    <t>742L12</t>
  </si>
  <si>
    <t>UKONČENÍ DVOU AŽ PĚTIŽÍLOVÉHO KABELU V ROZVADĚČI NEBO NA PŘÍSTROJI OD 4 DO
16 MM2</t>
  </si>
  <si>
    <t>Ukončení kabelu CYKY J 4x16 mm2</t>
  </si>
  <si>
    <t>4 ks =4,000 [A]</t>
  </si>
  <si>
    <t>Demontáž ukončení kabelu AYKY 4x25 mm2  
4 ks =4,000 [A]</t>
  </si>
  <si>
    <t>Zatažení kabelu CYKY J 4x16 mm2</t>
  </si>
  <si>
    <t>130 m=130,000 [A]</t>
  </si>
  <si>
    <t>SO 801</t>
  </si>
  <si>
    <t>Technická rekultivace dočasného záboru</t>
  </si>
  <si>
    <t>vč. dovozu z meziskládky dle dispozic zhotovitele 
POZN.: Předpoklad využití 100% sejmuté humózní vrstvy</t>
  </si>
  <si>
    <t>Potřeba ornice - 72,750 m3 =72,750 [A]</t>
  </si>
  <si>
    <t>18130</t>
  </si>
  <si>
    <t>ÚPRAVA PLÁNĚ BEZ ZHUTNĚNÍ</t>
  </si>
  <si>
    <t>Ohumusování v tl. 0,1 m - příprava plochy ( svahování, vyrovnání): 727,500 =727,500 [A]</t>
  </si>
  <si>
    <t>položka zahrnuje úpravu pláně včetně vyrovnání výškových rozdílů</t>
  </si>
  <si>
    <t>18225</t>
  </si>
  <si>
    <t>ROZPROSTŘENÍ ORNICE VE SVAHU V TL DO 0,50M</t>
  </si>
  <si>
    <t>převažující svah - přilehlé plochy, příkopy</t>
  </si>
  <si>
    <t>Vrstva pro zatravnění tl. 0,1 m: 727,500 m2 =727,500 [A]</t>
  </si>
  <si>
    <t>položka zahrnuje:  
nutné přemístění ornice z dočasných skládek vzdálených do 50m  
rozprostření ornice v předepsané tloušťce ve svahu přes 1:5</t>
  </si>
  <si>
    <t>18242</t>
  </si>
  <si>
    <t>K</t>
  </si>
  <si>
    <t>ZALOŽENÍ TRÁVNÍKU HYDROOSEVEM NA ORNICI</t>
  </si>
  <si>
    <t>Vrstva pro zatravnění tl. 0,1 m na plochách sejmuté ornice: 727,500 m2 =727,500 [A]</t>
  </si>
  <si>
    <t>Položka zahrnuje:  
- dodání předepsané travní směsi, hydroosev na ornici, zalévání, první pokosení, to vše bez ohledu na sklon terénu  
Položka nezahrnuje:  
- x</t>
  </si>
  <si>
    <t>18247</t>
  </si>
  <si>
    <t>OŠETŘOVÁNÍ TRÁVNÍKU</t>
  </si>
  <si>
    <t>Péče o zatravněné plochy do předání správci: 727,500 m2=727,500 [A]</t>
  </si>
  <si>
    <t>Zahrnuje pokosení se shrabáním, naložení shrabků na dopravní prostředek, s odvozem a se složením, to vše bez ohledu na sklon terénu 
zahrnuje nutné zalití a hnojení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</si>
  <si>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</si>
  <si>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</si>
  <si>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</si>
  <si>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</si>
  <si>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</si>
  <si>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</si>
  <si>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</si>
  <si>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</si>
  <si>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</si>
  <si>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</si>
  <si>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02730</t>
  </si>
  <si>
    <t>POMOC PRÁCE ZŘÍZ NEBO ZAJIŠŤ OCHRANU INŽENÝRSKÝCH SÍTÍ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</si>
  <si>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</si>
  <si>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</si>
  <si>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</si>
  <si>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</si>
  <si>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02870</t>
  </si>
  <si>
    <t>PRŮZKUMNÉ PRÁCE - PASPORT STÁVAJÍCÍ ZELENĚ</t>
  </si>
  <si>
    <t>Položka zahrnuje:  
- veškeré náklady spojené s objednatelem požadovanými pracemi  
Položka nezahrnuje:  
- x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</si>
  <si>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</si>
  <si>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</si>
  <si>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</si>
  <si>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</si>
  <si>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029412</t>
  </si>
  <si>
    <t>OSTATNÍ POŽADAVKY - VYPRACOVÁNÍ MOSTNÍHO LISTU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</si>
  <si>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</si>
  <si>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</si>
  <si>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</si>
  <si>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</si>
  <si>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</si>
  <si>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</si>
  <si>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</si>
  <si>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</si>
  <si>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</si>
  <si>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</si>
  <si>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</si>
  <si>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</si>
  <si>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</si>
  <si>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</si>
  <si>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</si>
  <si>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</si>
  <si>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</si>
  <si>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</si>
  <si>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</si>
  <si>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</si>
  <si>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</si>
  <si>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</si>
  <si>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</t>
  </si>
  <si>
    <t>zahrnuje veškeré náklady spojené s objednatelem požadovaným dozorem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</si>
</sst>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SUM(C10:C17)</f>
      </c>
      <c s="1"/>
      <c s="1"/>
    </row>
    <row r="7" spans="1:5" ht="12.75" customHeight="1">
      <c r="A7" s="1"/>
      <c s="4" t="s">
        <v>4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010'!I3</f>
      </c>
      <c s="21">
        <f>'SO 010'!O2</f>
      </c>
      <c s="21">
        <f>C10+D10</f>
      </c>
    </row>
    <row r="11" spans="1:5" ht="12.75" customHeight="1">
      <c r="A11" s="20" t="s">
        <v>74</v>
      </c>
      <c s="20" t="s">
        <v>75</v>
      </c>
      <c s="21">
        <f>'SO 113'!I3</f>
      </c>
      <c s="21">
        <f>'SO 113'!O2</f>
      </c>
      <c s="21">
        <f>C11+D11</f>
      </c>
    </row>
    <row r="12" spans="1:5" ht="12.75" customHeight="1">
      <c r="A12" s="20" t="s">
        <v>263</v>
      </c>
      <c s="20" t="s">
        <v>264</v>
      </c>
      <c s="21">
        <f>'SO 180'!I3</f>
      </c>
      <c s="21">
        <f>'SO 180'!O2</f>
      </c>
      <c s="21">
        <f>C12+D12</f>
      </c>
    </row>
    <row r="13" spans="1:5" ht="12.75" customHeight="1">
      <c r="A13" s="20" t="s">
        <v>271</v>
      </c>
      <c s="20" t="s">
        <v>272</v>
      </c>
      <c s="21">
        <f>'SO 204'!I3</f>
      </c>
      <c s="21">
        <f>'SO 204'!O2</f>
      </c>
      <c s="21">
        <f>C13+D13</f>
      </c>
    </row>
    <row r="14" spans="1:5" ht="12.75" customHeight="1">
      <c r="A14" s="20" t="s">
        <v>477</v>
      </c>
      <c s="20" t="s">
        <v>478</v>
      </c>
      <c s="21">
        <f>'SO 401'!I3</f>
      </c>
      <c s="21">
        <f>'SO 401'!O2</f>
      </c>
      <c s="21">
        <f>C14+D14</f>
      </c>
    </row>
    <row r="15" spans="1:5" ht="12.75" customHeight="1">
      <c r="A15" s="20" t="s">
        <v>529</v>
      </c>
      <c s="20" t="s">
        <v>530</v>
      </c>
      <c s="21">
        <f>'SO 402'!I3</f>
      </c>
      <c s="21">
        <f>'SO 402'!O2</f>
      </c>
      <c s="21">
        <f>C15+D15</f>
      </c>
    </row>
    <row r="16" spans="1:5" ht="12.75" customHeight="1">
      <c r="A16" s="20" t="s">
        <v>550</v>
      </c>
      <c s="20" t="s">
        <v>551</v>
      </c>
      <c s="21">
        <f>'SO 801'!I3</f>
      </c>
      <c s="21">
        <f>'SO 801'!O2</f>
      </c>
      <c s="21">
        <f>C16+D16</f>
      </c>
    </row>
    <row r="17" spans="1:5" ht="12.75" customHeight="1">
      <c r="A17" s="20" t="s">
        <v>572</v>
      </c>
      <c s="20" t="s">
        <v>573</v>
      </c>
      <c s="21">
        <f>VON!I3</f>
      </c>
      <c s="21">
        <f>VON!O2</f>
      </c>
      <c s="21">
        <f>C17+D17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1040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102">
      <c r="A11" s="36" t="s">
        <v>54</v>
      </c>
      <c r="E11" s="37" t="s">
        <v>55</v>
      </c>
    </row>
    <row r="12" spans="1:5" ht="38.25">
      <c r="A12" t="s">
        <v>56</v>
      </c>
      <c r="E12" s="35" t="s">
        <v>57</v>
      </c>
    </row>
    <row r="13" spans="1:16" ht="12.75">
      <c r="A13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10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63.75">
      <c r="A14" s="34" t="s">
        <v>52</v>
      </c>
      <c r="E14" s="35" t="s">
        <v>61</v>
      </c>
    </row>
    <row r="15" spans="1:5" ht="25.5">
      <c r="A15" s="36" t="s">
        <v>54</v>
      </c>
      <c r="E15" s="37" t="s">
        <v>62</v>
      </c>
    </row>
    <row r="16" spans="1:5" ht="165.75">
      <c r="A16" t="s">
        <v>56</v>
      </c>
      <c r="E16" s="35" t="s">
        <v>63</v>
      </c>
    </row>
    <row r="17" spans="1:16" ht="12.75">
      <c r="A17" s="25" t="s">
        <v>46</v>
      </c>
      <c s="29" t="s">
        <v>21</v>
      </c>
      <c s="29" t="s">
        <v>64</v>
      </c>
      <c s="25" t="s">
        <v>48</v>
      </c>
      <c s="30" t="s">
        <v>65</v>
      </c>
      <c s="31" t="s">
        <v>66</v>
      </c>
      <c s="32">
        <v>72.75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67</v>
      </c>
    </row>
    <row r="19" spans="1:5" ht="63.75">
      <c r="A19" s="36" t="s">
        <v>54</v>
      </c>
      <c r="E19" s="37" t="s">
        <v>68</v>
      </c>
    </row>
    <row r="20" spans="1:5" ht="38.25">
      <c r="A20" t="s">
        <v>56</v>
      </c>
      <c r="E20" s="35" t="s">
        <v>69</v>
      </c>
    </row>
    <row r="21" spans="1:16" ht="12.75">
      <c r="A21" s="25" t="s">
        <v>46</v>
      </c>
      <c s="29" t="s">
        <v>32</v>
      </c>
      <c s="29" t="s">
        <v>70</v>
      </c>
      <c s="25" t="s">
        <v>48</v>
      </c>
      <c s="30" t="s">
        <v>71</v>
      </c>
      <c s="31" t="s">
        <v>66</v>
      </c>
      <c s="32">
        <v>72.75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72</v>
      </c>
    </row>
    <row r="24" spans="1:5" ht="191.25">
      <c r="A24" t="s">
        <v>56</v>
      </c>
      <c r="E24" s="35" t="s">
        <v>73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0+O8+O21+O70+O79+O128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74</v>
      </c>
      <c s="38">
        <f>0+I8+I21+I70+I79+I128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74</v>
      </c>
      <c s="6"/>
      <c s="18" t="s">
        <v>75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77</v>
      </c>
      <c s="25" t="s">
        <v>48</v>
      </c>
      <c s="30" t="s">
        <v>78</v>
      </c>
      <c s="31" t="s">
        <v>79</v>
      </c>
      <c s="32">
        <v>10.98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80</v>
      </c>
    </row>
    <row r="12" spans="1:5" ht="25.5">
      <c r="A12" t="s">
        <v>56</v>
      </c>
      <c r="E12" s="35" t="s">
        <v>81</v>
      </c>
    </row>
    <row r="13" spans="1:16" ht="25.5">
      <c r="A13" s="25" t="s">
        <v>46</v>
      </c>
      <c s="29" t="s">
        <v>22</v>
      </c>
      <c s="29" t="s">
        <v>77</v>
      </c>
      <c s="25" t="s">
        <v>82</v>
      </c>
      <c s="30" t="s">
        <v>83</v>
      </c>
      <c s="31" t="s">
        <v>79</v>
      </c>
      <c s="32">
        <v>35.46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76.5">
      <c r="A15" s="36" t="s">
        <v>54</v>
      </c>
      <c r="E15" s="37" t="s">
        <v>84</v>
      </c>
    </row>
    <row r="16" spans="1:5" ht="89.25">
      <c r="A16" t="s">
        <v>56</v>
      </c>
      <c r="E16" s="35" t="s">
        <v>85</v>
      </c>
    </row>
    <row r="17" spans="1:16" ht="25.5">
      <c r="A17" s="25" t="s">
        <v>46</v>
      </c>
      <c s="29" t="s">
        <v>21</v>
      </c>
      <c s="29" t="s">
        <v>86</v>
      </c>
      <c s="25" t="s">
        <v>82</v>
      </c>
      <c s="30" t="s">
        <v>83</v>
      </c>
      <c s="31" t="s">
        <v>79</v>
      </c>
      <c s="32">
        <v>247.65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87</v>
      </c>
    </row>
    <row r="19" spans="1:5" ht="63.75">
      <c r="A19" s="36" t="s">
        <v>54</v>
      </c>
      <c r="E19" s="37" t="s">
        <v>88</v>
      </c>
    </row>
    <row r="20" spans="1:5" ht="89.25">
      <c r="A20" t="s">
        <v>56</v>
      </c>
      <c r="E20" s="35" t="s">
        <v>85</v>
      </c>
    </row>
    <row r="21" spans="1:18" ht="12.75" customHeight="1">
      <c r="A21" s="6" t="s">
        <v>44</v>
      </c>
      <c s="6"/>
      <c s="40" t="s">
        <v>28</v>
      </c>
      <c s="6"/>
      <c s="27" t="s">
        <v>45</v>
      </c>
      <c s="6"/>
      <c s="6"/>
      <c s="6"/>
      <c s="41">
        <f>0+Q21</f>
      </c>
      <c s="6"/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25" t="s">
        <v>46</v>
      </c>
      <c s="29" t="s">
        <v>32</v>
      </c>
      <c s="29" t="s">
        <v>89</v>
      </c>
      <c s="25" t="s">
        <v>48</v>
      </c>
      <c s="30" t="s">
        <v>90</v>
      </c>
      <c s="31" t="s">
        <v>66</v>
      </c>
      <c s="32">
        <v>4.575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91</v>
      </c>
    </row>
    <row r="24" spans="1:5" ht="12.75">
      <c r="A24" s="36" t="s">
        <v>54</v>
      </c>
      <c r="E24" s="37" t="s">
        <v>92</v>
      </c>
    </row>
    <row r="25" spans="1:5" ht="63.75">
      <c r="A25" t="s">
        <v>56</v>
      </c>
      <c r="E25" s="35" t="s">
        <v>93</v>
      </c>
    </row>
    <row r="26" spans="1:16" ht="12.75">
      <c r="A26" s="25" t="s">
        <v>46</v>
      </c>
      <c s="29" t="s">
        <v>34</v>
      </c>
      <c s="29" t="s">
        <v>94</v>
      </c>
      <c s="25" t="s">
        <v>48</v>
      </c>
      <c s="30" t="s">
        <v>95</v>
      </c>
      <c s="31" t="s">
        <v>66</v>
      </c>
      <c s="32">
        <v>2.2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51">
      <c r="A27" s="34" t="s">
        <v>52</v>
      </c>
      <c r="E27" s="35" t="s">
        <v>96</v>
      </c>
    </row>
    <row r="28" spans="1:5" ht="25.5">
      <c r="A28" s="36" t="s">
        <v>54</v>
      </c>
      <c r="E28" s="37" t="s">
        <v>97</v>
      </c>
    </row>
    <row r="29" spans="1:5" ht="63.75">
      <c r="A29" t="s">
        <v>56</v>
      </c>
      <c r="E29" s="35" t="s">
        <v>93</v>
      </c>
    </row>
    <row r="30" spans="1:16" ht="25.5">
      <c r="A30" s="25" t="s">
        <v>46</v>
      </c>
      <c s="29" t="s">
        <v>36</v>
      </c>
      <c s="29" t="s">
        <v>98</v>
      </c>
      <c s="25" t="s">
        <v>48</v>
      </c>
      <c s="30" t="s">
        <v>99</v>
      </c>
      <c s="31" t="s">
        <v>66</v>
      </c>
      <c s="32">
        <v>54.675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100</v>
      </c>
    </row>
    <row r="32" spans="1:5" ht="38.25">
      <c r="A32" s="36" t="s">
        <v>54</v>
      </c>
      <c r="E32" s="37" t="s">
        <v>101</v>
      </c>
    </row>
    <row r="33" spans="1:5" ht="63.75">
      <c r="A33" t="s">
        <v>56</v>
      </c>
      <c r="E33" s="35" t="s">
        <v>93</v>
      </c>
    </row>
    <row r="34" spans="1:16" ht="12.75">
      <c r="A34" s="25" t="s">
        <v>46</v>
      </c>
      <c s="29" t="s">
        <v>102</v>
      </c>
      <c s="29" t="s">
        <v>103</v>
      </c>
      <c s="25" t="s">
        <v>48</v>
      </c>
      <c s="30" t="s">
        <v>104</v>
      </c>
      <c s="31" t="s">
        <v>105</v>
      </c>
      <c s="32">
        <v>30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96</v>
      </c>
    </row>
    <row r="36" spans="1:5" ht="12.75">
      <c r="A36" s="36" t="s">
        <v>54</v>
      </c>
      <c r="E36" s="37" t="s">
        <v>106</v>
      </c>
    </row>
    <row r="37" spans="1:5" ht="63.75">
      <c r="A37" t="s">
        <v>56</v>
      </c>
      <c r="E37" s="35" t="s">
        <v>93</v>
      </c>
    </row>
    <row r="38" spans="1:16" ht="12.75">
      <c r="A38" s="25" t="s">
        <v>46</v>
      </c>
      <c s="29" t="s">
        <v>107</v>
      </c>
      <c s="29" t="s">
        <v>108</v>
      </c>
      <c s="25" t="s">
        <v>48</v>
      </c>
      <c s="30" t="s">
        <v>109</v>
      </c>
      <c s="31" t="s">
        <v>105</v>
      </c>
      <c s="32">
        <v>93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51">
      <c r="A39" s="34" t="s">
        <v>52</v>
      </c>
      <c r="E39" s="35" t="s">
        <v>96</v>
      </c>
    </row>
    <row r="40" spans="1:5" ht="12.75">
      <c r="A40" s="36" t="s">
        <v>54</v>
      </c>
      <c r="E40" s="37" t="s">
        <v>110</v>
      </c>
    </row>
    <row r="41" spans="1:5" ht="63.75">
      <c r="A41" t="s">
        <v>56</v>
      </c>
      <c r="E41" s="35" t="s">
        <v>93</v>
      </c>
    </row>
    <row r="42" spans="1:16" ht="12.75">
      <c r="A42" s="25" t="s">
        <v>46</v>
      </c>
      <c s="29" t="s">
        <v>39</v>
      </c>
      <c s="29" t="s">
        <v>111</v>
      </c>
      <c s="25" t="s">
        <v>112</v>
      </c>
      <c s="30" t="s">
        <v>113</v>
      </c>
      <c s="31" t="s">
        <v>66</v>
      </c>
      <c s="32">
        <v>61.61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114</v>
      </c>
    </row>
    <row r="44" spans="1:5" ht="63.75">
      <c r="A44" s="36" t="s">
        <v>54</v>
      </c>
      <c r="E44" s="37" t="s">
        <v>115</v>
      </c>
    </row>
    <row r="45" spans="1:5" ht="63.75">
      <c r="A45" t="s">
        <v>56</v>
      </c>
      <c r="E45" s="35" t="s">
        <v>93</v>
      </c>
    </row>
    <row r="46" spans="1:16" ht="12.75">
      <c r="A46" s="25" t="s">
        <v>46</v>
      </c>
      <c s="29" t="s">
        <v>41</v>
      </c>
      <c s="29" t="s">
        <v>111</v>
      </c>
      <c s="25" t="s">
        <v>116</v>
      </c>
      <c s="30" t="s">
        <v>113</v>
      </c>
      <c s="31" t="s">
        <v>66</v>
      </c>
      <c s="32">
        <v>2.993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51">
      <c r="A47" s="34" t="s">
        <v>52</v>
      </c>
      <c r="E47" s="35" t="s">
        <v>117</v>
      </c>
    </row>
    <row r="48" spans="1:5" ht="25.5">
      <c r="A48" s="36" t="s">
        <v>54</v>
      </c>
      <c r="E48" s="37" t="s">
        <v>118</v>
      </c>
    </row>
    <row r="49" spans="1:5" ht="89.25">
      <c r="A49" t="s">
        <v>56</v>
      </c>
      <c r="E49" s="35" t="s">
        <v>119</v>
      </c>
    </row>
    <row r="50" spans="1:16" ht="12.75">
      <c r="A50" s="25" t="s">
        <v>46</v>
      </c>
      <c s="29" t="s">
        <v>43</v>
      </c>
      <c s="29" t="s">
        <v>120</v>
      </c>
      <c s="25" t="s">
        <v>48</v>
      </c>
      <c s="30" t="s">
        <v>121</v>
      </c>
      <c s="31" t="s">
        <v>66</v>
      </c>
      <c s="32">
        <v>69.15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122</v>
      </c>
    </row>
    <row r="52" spans="1:5" ht="38.25">
      <c r="A52" s="36" t="s">
        <v>54</v>
      </c>
      <c r="E52" s="37" t="s">
        <v>123</v>
      </c>
    </row>
    <row r="53" spans="1:5" ht="369.75">
      <c r="A53" t="s">
        <v>56</v>
      </c>
      <c r="E53" s="35" t="s">
        <v>124</v>
      </c>
    </row>
    <row r="54" spans="1:16" ht="12.75">
      <c r="A54" s="25" t="s">
        <v>46</v>
      </c>
      <c s="29" t="s">
        <v>125</v>
      </c>
      <c s="29" t="s">
        <v>126</v>
      </c>
      <c s="25" t="s">
        <v>48</v>
      </c>
      <c s="30" t="s">
        <v>127</v>
      </c>
      <c s="31" t="s">
        <v>66</v>
      </c>
      <c s="32">
        <v>27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128</v>
      </c>
    </row>
    <row r="56" spans="1:5" ht="25.5">
      <c r="A56" s="36" t="s">
        <v>54</v>
      </c>
      <c r="E56" s="37" t="s">
        <v>129</v>
      </c>
    </row>
    <row r="57" spans="1:5" ht="306">
      <c r="A57" t="s">
        <v>56</v>
      </c>
      <c r="E57" s="35" t="s">
        <v>130</v>
      </c>
    </row>
    <row r="58" spans="1:16" ht="12.75">
      <c r="A58" s="25" t="s">
        <v>46</v>
      </c>
      <c s="29" t="s">
        <v>131</v>
      </c>
      <c s="29" t="s">
        <v>70</v>
      </c>
      <c s="25" t="s">
        <v>48</v>
      </c>
      <c s="30" t="s">
        <v>71</v>
      </c>
      <c s="31" t="s">
        <v>66</v>
      </c>
      <c s="32">
        <v>69.15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48</v>
      </c>
    </row>
    <row r="60" spans="1:5" ht="38.25">
      <c r="A60" s="36" t="s">
        <v>54</v>
      </c>
      <c r="E60" s="37" t="s">
        <v>132</v>
      </c>
    </row>
    <row r="61" spans="1:5" ht="191.25">
      <c r="A61" t="s">
        <v>56</v>
      </c>
      <c r="E61" s="35" t="s">
        <v>73</v>
      </c>
    </row>
    <row r="62" spans="1:16" ht="12.75">
      <c r="A62" s="25" t="s">
        <v>46</v>
      </c>
      <c s="29" t="s">
        <v>133</v>
      </c>
      <c s="29" t="s">
        <v>134</v>
      </c>
      <c s="25" t="s">
        <v>48</v>
      </c>
      <c s="30" t="s">
        <v>135</v>
      </c>
      <c s="31" t="s">
        <v>66</v>
      </c>
      <c s="32">
        <v>27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136</v>
      </c>
    </row>
    <row r="64" spans="1:5" ht="12.75">
      <c r="A64" s="36" t="s">
        <v>54</v>
      </c>
      <c r="E64" s="37" t="s">
        <v>137</v>
      </c>
    </row>
    <row r="65" spans="1:5" ht="242.25">
      <c r="A65" t="s">
        <v>56</v>
      </c>
      <c r="E65" s="35" t="s">
        <v>138</v>
      </c>
    </row>
    <row r="66" spans="1:16" ht="12.75">
      <c r="A66" s="25" t="s">
        <v>46</v>
      </c>
      <c s="29" t="s">
        <v>139</v>
      </c>
      <c s="29" t="s">
        <v>140</v>
      </c>
      <c s="25" t="s">
        <v>48</v>
      </c>
      <c s="30" t="s">
        <v>141</v>
      </c>
      <c s="31" t="s">
        <v>50</v>
      </c>
      <c s="32">
        <v>204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12.75">
      <c r="A68" s="36" t="s">
        <v>54</v>
      </c>
      <c r="E68" s="37" t="s">
        <v>142</v>
      </c>
    </row>
    <row r="69" spans="1:5" ht="25.5">
      <c r="A69" t="s">
        <v>56</v>
      </c>
      <c r="E69" s="35" t="s">
        <v>143</v>
      </c>
    </row>
    <row r="70" spans="1:18" ht="12.75" customHeight="1">
      <c r="A70" s="6" t="s">
        <v>44</v>
      </c>
      <c s="6"/>
      <c s="40" t="s">
        <v>22</v>
      </c>
      <c s="6"/>
      <c s="27" t="s">
        <v>144</v>
      </c>
      <c s="6"/>
      <c s="6"/>
      <c s="6"/>
      <c s="41">
        <f>0+Q70</f>
      </c>
      <c s="6"/>
      <c r="O70">
        <f>0+R70</f>
      </c>
      <c r="Q70">
        <f>0+I71+I75</f>
      </c>
      <c>
        <f>0+O71+O75</f>
      </c>
    </row>
    <row r="71" spans="1:16" ht="12.75">
      <c r="A71" s="25" t="s">
        <v>46</v>
      </c>
      <c s="29" t="s">
        <v>145</v>
      </c>
      <c s="29" t="s">
        <v>146</v>
      </c>
      <c s="25" t="s">
        <v>48</v>
      </c>
      <c s="30" t="s">
        <v>147</v>
      </c>
      <c s="31" t="s">
        <v>50</v>
      </c>
      <c s="32">
        <v>204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48</v>
      </c>
    </row>
    <row r="73" spans="1:5" ht="12.75">
      <c r="A73" s="36" t="s">
        <v>54</v>
      </c>
      <c r="E73" s="37" t="s">
        <v>148</v>
      </c>
    </row>
    <row r="74" spans="1:5" ht="51">
      <c r="A74" t="s">
        <v>56</v>
      </c>
      <c r="E74" s="35" t="s">
        <v>149</v>
      </c>
    </row>
    <row r="75" spans="1:16" ht="12.75">
      <c r="A75" s="25" t="s">
        <v>46</v>
      </c>
      <c s="29" t="s">
        <v>150</v>
      </c>
      <c s="29" t="s">
        <v>151</v>
      </c>
      <c s="25" t="s">
        <v>48</v>
      </c>
      <c s="30" t="s">
        <v>152</v>
      </c>
      <c s="31" t="s">
        <v>66</v>
      </c>
      <c s="32">
        <v>61.2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38.25">
      <c r="A76" s="34" t="s">
        <v>52</v>
      </c>
      <c r="E76" s="35" t="s">
        <v>153</v>
      </c>
    </row>
    <row r="77" spans="1:5" ht="25.5">
      <c r="A77" s="36" t="s">
        <v>54</v>
      </c>
      <c r="E77" s="37" t="s">
        <v>154</v>
      </c>
    </row>
    <row r="78" spans="1:5" ht="38.25">
      <c r="A78" t="s">
        <v>56</v>
      </c>
      <c r="E78" s="35" t="s">
        <v>155</v>
      </c>
    </row>
    <row r="79" spans="1:18" ht="12.75" customHeight="1">
      <c r="A79" s="6" t="s">
        <v>44</v>
      </c>
      <c s="6"/>
      <c s="40" t="s">
        <v>34</v>
      </c>
      <c s="6"/>
      <c s="27" t="s">
        <v>156</v>
      </c>
      <c s="6"/>
      <c s="6"/>
      <c s="6"/>
      <c s="41">
        <f>0+Q79</f>
      </c>
      <c s="6"/>
      <c r="O79">
        <f>0+R79</f>
      </c>
      <c r="Q79">
        <f>0+I80+I84+I88+I92+I96+I100+I104+I108+I112+I116+I120+I124</f>
      </c>
      <c>
        <f>0+O80+O84+O88+O92+O96+O100+O104+O108+O112+O116+O120+O124</f>
      </c>
    </row>
    <row r="80" spans="1:16" ht="12.75">
      <c r="A80" s="25" t="s">
        <v>46</v>
      </c>
      <c s="29" t="s">
        <v>157</v>
      </c>
      <c s="29" t="s">
        <v>158</v>
      </c>
      <c s="25" t="s">
        <v>48</v>
      </c>
      <c s="30" t="s">
        <v>159</v>
      </c>
      <c s="31" t="s">
        <v>50</v>
      </c>
      <c s="32">
        <v>157.5</v>
      </c>
      <c s="33">
        <v>0</v>
      </c>
      <c s="33">
        <f>ROUND(ROUND(H80,2)*ROUND(G80,3),2)</f>
      </c>
      <c s="31" t="s">
        <v>160</v>
      </c>
      <c r="O80">
        <f>(I80*21)/100</f>
      </c>
      <c t="s">
        <v>22</v>
      </c>
    </row>
    <row r="81" spans="1:5" ht="12.75">
      <c r="A81" s="34" t="s">
        <v>52</v>
      </c>
      <c r="E81" s="35" t="s">
        <v>161</v>
      </c>
    </row>
    <row r="82" spans="1:5" ht="12.75">
      <c r="A82" s="36" t="s">
        <v>54</v>
      </c>
      <c r="E82" s="37" t="s">
        <v>162</v>
      </c>
    </row>
    <row r="83" spans="1:5" ht="127.5">
      <c r="A83" t="s">
        <v>56</v>
      </c>
      <c r="E83" s="35" t="s">
        <v>163</v>
      </c>
    </row>
    <row r="84" spans="1:16" ht="12.75">
      <c r="A84" s="25" t="s">
        <v>46</v>
      </c>
      <c s="29" t="s">
        <v>164</v>
      </c>
      <c s="29" t="s">
        <v>165</v>
      </c>
      <c s="25" t="s">
        <v>48</v>
      </c>
      <c s="30" t="s">
        <v>166</v>
      </c>
      <c s="31" t="s">
        <v>50</v>
      </c>
      <c s="32">
        <v>91.5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12.75">
      <c r="A86" s="36" t="s">
        <v>54</v>
      </c>
      <c r="E86" s="37" t="s">
        <v>167</v>
      </c>
    </row>
    <row r="87" spans="1:5" ht="51">
      <c r="A87" t="s">
        <v>56</v>
      </c>
      <c r="E87" s="35" t="s">
        <v>168</v>
      </c>
    </row>
    <row r="88" spans="1:16" ht="12.75">
      <c r="A88" s="25" t="s">
        <v>46</v>
      </c>
      <c s="29" t="s">
        <v>169</v>
      </c>
      <c s="29" t="s">
        <v>170</v>
      </c>
      <c s="25" t="s">
        <v>48</v>
      </c>
      <c s="30" t="s">
        <v>171</v>
      </c>
      <c s="31" t="s">
        <v>50</v>
      </c>
      <c s="32">
        <v>204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12.75">
      <c r="A90" s="36" t="s">
        <v>54</v>
      </c>
      <c r="E90" s="37" t="s">
        <v>172</v>
      </c>
    </row>
    <row r="91" spans="1:5" ht="51">
      <c r="A91" t="s">
        <v>56</v>
      </c>
      <c r="E91" s="35" t="s">
        <v>173</v>
      </c>
    </row>
    <row r="92" spans="1:16" ht="12.75">
      <c r="A92" s="25" t="s">
        <v>46</v>
      </c>
      <c s="29" t="s">
        <v>174</v>
      </c>
      <c s="29" t="s">
        <v>175</v>
      </c>
      <c s="25" t="s">
        <v>48</v>
      </c>
      <c s="30" t="s">
        <v>176</v>
      </c>
      <c s="31" t="s">
        <v>50</v>
      </c>
      <c s="32">
        <v>91.5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12.75">
      <c r="A94" s="36" t="s">
        <v>54</v>
      </c>
      <c r="E94" s="37" t="s">
        <v>177</v>
      </c>
    </row>
    <row r="95" spans="1:5" ht="102">
      <c r="A95" t="s">
        <v>56</v>
      </c>
      <c r="E95" s="35" t="s">
        <v>178</v>
      </c>
    </row>
    <row r="96" spans="1:16" ht="12.75">
      <c r="A96" s="25" t="s">
        <v>46</v>
      </c>
      <c s="29" t="s">
        <v>179</v>
      </c>
      <c s="29" t="s">
        <v>180</v>
      </c>
      <c s="25" t="s">
        <v>48</v>
      </c>
      <c s="30" t="s">
        <v>181</v>
      </c>
      <c s="31" t="s">
        <v>50</v>
      </c>
      <c s="32">
        <v>788.875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25.5">
      <c r="A97" s="34" t="s">
        <v>52</v>
      </c>
      <c r="E97" s="35" t="s">
        <v>182</v>
      </c>
    </row>
    <row r="98" spans="1:5" ht="12.75">
      <c r="A98" s="36" t="s">
        <v>54</v>
      </c>
      <c r="E98" s="37" t="s">
        <v>183</v>
      </c>
    </row>
    <row r="99" spans="1:5" ht="51">
      <c r="A99" t="s">
        <v>56</v>
      </c>
      <c r="E99" s="35" t="s">
        <v>184</v>
      </c>
    </row>
    <row r="100" spans="1:16" ht="12.75">
      <c r="A100" s="25" t="s">
        <v>46</v>
      </c>
      <c s="29" t="s">
        <v>185</v>
      </c>
      <c s="29" t="s">
        <v>186</v>
      </c>
      <c s="25" t="s">
        <v>48</v>
      </c>
      <c s="30" t="s">
        <v>187</v>
      </c>
      <c s="31" t="s">
        <v>50</v>
      </c>
      <c s="32">
        <v>980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25.5">
      <c r="A101" s="34" t="s">
        <v>52</v>
      </c>
      <c r="E101" s="35" t="s">
        <v>188</v>
      </c>
    </row>
    <row r="102" spans="1:5" ht="12.75">
      <c r="A102" s="36" t="s">
        <v>54</v>
      </c>
      <c r="E102" s="37" t="s">
        <v>189</v>
      </c>
    </row>
    <row r="103" spans="1:5" ht="51">
      <c r="A103" t="s">
        <v>56</v>
      </c>
      <c r="E103" s="35" t="s">
        <v>184</v>
      </c>
    </row>
    <row r="104" spans="1:16" ht="12.75">
      <c r="A104" s="25" t="s">
        <v>46</v>
      </c>
      <c s="29" t="s">
        <v>190</v>
      </c>
      <c s="29" t="s">
        <v>191</v>
      </c>
      <c s="25" t="s">
        <v>48</v>
      </c>
      <c s="30" t="s">
        <v>192</v>
      </c>
      <c s="31" t="s">
        <v>50</v>
      </c>
      <c s="32">
        <v>91.5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12.75">
      <c r="A106" s="36" t="s">
        <v>54</v>
      </c>
      <c r="E106" s="37" t="s">
        <v>193</v>
      </c>
    </row>
    <row r="107" spans="1:5" ht="140.25">
      <c r="A107" t="s">
        <v>56</v>
      </c>
      <c r="E107" s="35" t="s">
        <v>194</v>
      </c>
    </row>
    <row r="108" spans="1:16" ht="12.75">
      <c r="A108" s="25" t="s">
        <v>46</v>
      </c>
      <c s="29" t="s">
        <v>195</v>
      </c>
      <c s="29" t="s">
        <v>196</v>
      </c>
      <c s="25" t="s">
        <v>48</v>
      </c>
      <c s="30" t="s">
        <v>197</v>
      </c>
      <c s="31" t="s">
        <v>50</v>
      </c>
      <c s="32">
        <v>490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54</v>
      </c>
      <c r="E110" s="37" t="s">
        <v>198</v>
      </c>
    </row>
    <row r="111" spans="1:5" ht="140.25">
      <c r="A111" t="s">
        <v>56</v>
      </c>
      <c r="E111" s="35" t="s">
        <v>194</v>
      </c>
    </row>
    <row r="112" spans="1:16" ht="12.75">
      <c r="A112" s="25" t="s">
        <v>46</v>
      </c>
      <c s="29" t="s">
        <v>199</v>
      </c>
      <c s="29" t="s">
        <v>200</v>
      </c>
      <c s="25" t="s">
        <v>48</v>
      </c>
      <c s="30" t="s">
        <v>201</v>
      </c>
      <c s="31" t="s">
        <v>50</v>
      </c>
      <c s="32">
        <v>490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54</v>
      </c>
      <c r="E114" s="37" t="s">
        <v>198</v>
      </c>
    </row>
    <row r="115" spans="1:5" ht="140.25">
      <c r="A115" t="s">
        <v>56</v>
      </c>
      <c r="E115" s="35" t="s">
        <v>194</v>
      </c>
    </row>
    <row r="116" spans="1:16" ht="12.75">
      <c r="A116" s="25" t="s">
        <v>46</v>
      </c>
      <c s="29" t="s">
        <v>202</v>
      </c>
      <c s="29" t="s">
        <v>203</v>
      </c>
      <c s="25" t="s">
        <v>48</v>
      </c>
      <c s="30" t="s">
        <v>204</v>
      </c>
      <c s="31" t="s">
        <v>50</v>
      </c>
      <c s="32">
        <v>49.875</v>
      </c>
      <c s="33">
        <v>0</v>
      </c>
      <c s="33">
        <f>ROUND(ROUND(H116,2)*ROUND(G116,3),2)</f>
      </c>
      <c s="31" t="s">
        <v>51</v>
      </c>
      <c r="O116">
        <f>(I116*21)/100</f>
      </c>
      <c t="s">
        <v>22</v>
      </c>
    </row>
    <row r="117" spans="1:5" ht="12.75">
      <c r="A117" s="34" t="s">
        <v>52</v>
      </c>
      <c r="E117" s="35" t="s">
        <v>48</v>
      </c>
    </row>
    <row r="118" spans="1:5" ht="12.75">
      <c r="A118" s="36" t="s">
        <v>54</v>
      </c>
      <c r="E118" s="37" t="s">
        <v>205</v>
      </c>
    </row>
    <row r="119" spans="1:5" ht="140.25">
      <c r="A119" t="s">
        <v>56</v>
      </c>
      <c r="E119" s="35" t="s">
        <v>194</v>
      </c>
    </row>
    <row r="120" spans="1:16" ht="12.75">
      <c r="A120" s="25" t="s">
        <v>46</v>
      </c>
      <c s="29" t="s">
        <v>206</v>
      </c>
      <c s="29" t="s">
        <v>207</v>
      </c>
      <c s="25" t="s">
        <v>48</v>
      </c>
      <c s="30" t="s">
        <v>208</v>
      </c>
      <c s="31" t="s">
        <v>50</v>
      </c>
      <c s="32">
        <v>157.5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12.75">
      <c r="A121" s="34" t="s">
        <v>52</v>
      </c>
      <c r="E121" s="35" t="s">
        <v>48</v>
      </c>
    </row>
    <row r="122" spans="1:5" ht="12.75">
      <c r="A122" s="36" t="s">
        <v>54</v>
      </c>
      <c r="E122" s="37" t="s">
        <v>209</v>
      </c>
    </row>
    <row r="123" spans="1:5" ht="140.25">
      <c r="A123" t="s">
        <v>56</v>
      </c>
      <c r="E123" s="35" t="s">
        <v>210</v>
      </c>
    </row>
    <row r="124" spans="1:16" ht="12.75">
      <c r="A124" s="25" t="s">
        <v>46</v>
      </c>
      <c s="29" t="s">
        <v>211</v>
      </c>
      <c s="29" t="s">
        <v>212</v>
      </c>
      <c s="25" t="s">
        <v>48</v>
      </c>
      <c s="30" t="s">
        <v>213</v>
      </c>
      <c s="31" t="s">
        <v>105</v>
      </c>
      <c s="32">
        <v>250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25.5">
      <c r="A126" s="36" t="s">
        <v>54</v>
      </c>
      <c r="E126" s="37" t="s">
        <v>214</v>
      </c>
    </row>
    <row r="127" spans="1:5" ht="38.25">
      <c r="A127" t="s">
        <v>56</v>
      </c>
      <c r="E127" s="35" t="s">
        <v>215</v>
      </c>
    </row>
    <row r="128" spans="1:18" ht="12.75" customHeight="1">
      <c r="A128" s="6" t="s">
        <v>44</v>
      </c>
      <c s="6"/>
      <c s="40" t="s">
        <v>39</v>
      </c>
      <c s="6"/>
      <c s="27" t="s">
        <v>216</v>
      </c>
      <c s="6"/>
      <c s="6"/>
      <c s="6"/>
      <c s="41">
        <f>0+Q128</f>
      </c>
      <c s="6"/>
      <c r="O128">
        <f>0+R128</f>
      </c>
      <c r="Q128">
        <f>0+I129+I133+I137+I141+I145+I149+I153+I157+I161</f>
      </c>
      <c>
        <f>0+O129+O133+O137+O141+O145+O149+O153+O157+O161</f>
      </c>
    </row>
    <row r="129" spans="1:16" ht="25.5">
      <c r="A129" s="25" t="s">
        <v>46</v>
      </c>
      <c s="29" t="s">
        <v>217</v>
      </c>
      <c s="29" t="s">
        <v>218</v>
      </c>
      <c s="25" t="s">
        <v>48</v>
      </c>
      <c s="30" t="s">
        <v>219</v>
      </c>
      <c s="31" t="s">
        <v>105</v>
      </c>
      <c s="32">
        <v>32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38.25">
      <c r="A130" s="34" t="s">
        <v>52</v>
      </c>
      <c r="E130" s="35" t="s">
        <v>220</v>
      </c>
    </row>
    <row r="131" spans="1:5" ht="12.75">
      <c r="A131" s="36" t="s">
        <v>54</v>
      </c>
      <c r="E131" s="37" t="s">
        <v>221</v>
      </c>
    </row>
    <row r="132" spans="1:5" ht="127.5">
      <c r="A132" t="s">
        <v>56</v>
      </c>
      <c r="E132" s="35" t="s">
        <v>222</v>
      </c>
    </row>
    <row r="133" spans="1:16" ht="25.5">
      <c r="A133" s="25" t="s">
        <v>46</v>
      </c>
      <c s="29" t="s">
        <v>223</v>
      </c>
      <c s="29" t="s">
        <v>224</v>
      </c>
      <c s="25" t="s">
        <v>48</v>
      </c>
      <c s="30" t="s">
        <v>225</v>
      </c>
      <c s="31" t="s">
        <v>105</v>
      </c>
      <c s="32">
        <v>32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51">
      <c r="A134" s="34" t="s">
        <v>52</v>
      </c>
      <c r="E134" s="35" t="s">
        <v>96</v>
      </c>
    </row>
    <row r="135" spans="1:5" ht="12.75">
      <c r="A135" s="36" t="s">
        <v>54</v>
      </c>
      <c r="E135" s="37" t="s">
        <v>221</v>
      </c>
    </row>
    <row r="136" spans="1:5" ht="38.25">
      <c r="A136" t="s">
        <v>56</v>
      </c>
      <c r="E136" s="35" t="s">
        <v>226</v>
      </c>
    </row>
    <row r="137" spans="1:16" ht="25.5">
      <c r="A137" s="25" t="s">
        <v>46</v>
      </c>
      <c s="29" t="s">
        <v>227</v>
      </c>
      <c s="29" t="s">
        <v>228</v>
      </c>
      <c s="25" t="s">
        <v>48</v>
      </c>
      <c s="30" t="s">
        <v>229</v>
      </c>
      <c s="31" t="s">
        <v>50</v>
      </c>
      <c s="32">
        <v>118.3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25.5">
      <c r="A138" s="34" t="s">
        <v>52</v>
      </c>
      <c r="E138" s="35" t="s">
        <v>230</v>
      </c>
    </row>
    <row r="139" spans="1:5" ht="38.25">
      <c r="A139" s="36" t="s">
        <v>54</v>
      </c>
      <c r="E139" s="37" t="s">
        <v>231</v>
      </c>
    </row>
    <row r="140" spans="1:5" ht="38.25">
      <c r="A140" t="s">
        <v>56</v>
      </c>
      <c r="E140" s="35" t="s">
        <v>232</v>
      </c>
    </row>
    <row r="141" spans="1:16" ht="25.5">
      <c r="A141" s="25" t="s">
        <v>46</v>
      </c>
      <c s="29" t="s">
        <v>233</v>
      </c>
      <c s="29" t="s">
        <v>234</v>
      </c>
      <c s="25" t="s">
        <v>48</v>
      </c>
      <c s="30" t="s">
        <v>235</v>
      </c>
      <c s="31" t="s">
        <v>50</v>
      </c>
      <c s="32">
        <v>118.3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25.5">
      <c r="A142" s="34" t="s">
        <v>52</v>
      </c>
      <c r="E142" s="35" t="s">
        <v>236</v>
      </c>
    </row>
    <row r="143" spans="1:5" ht="38.25">
      <c r="A143" s="36" t="s">
        <v>54</v>
      </c>
      <c r="E143" s="37" t="s">
        <v>231</v>
      </c>
    </row>
    <row r="144" spans="1:5" ht="38.25">
      <c r="A144" t="s">
        <v>56</v>
      </c>
      <c r="E144" s="35" t="s">
        <v>232</v>
      </c>
    </row>
    <row r="145" spans="1:16" ht="12.75">
      <c r="A145" s="25" t="s">
        <v>46</v>
      </c>
      <c s="29" t="s">
        <v>237</v>
      </c>
      <c s="29" t="s">
        <v>238</v>
      </c>
      <c s="25" t="s">
        <v>48</v>
      </c>
      <c s="30" t="s">
        <v>239</v>
      </c>
      <c s="31" t="s">
        <v>105</v>
      </c>
      <c s="32">
        <v>30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25.5">
      <c r="A146" s="34" t="s">
        <v>52</v>
      </c>
      <c r="E146" s="35" t="s">
        <v>240</v>
      </c>
    </row>
    <row r="147" spans="1:5" ht="12.75">
      <c r="A147" s="36" t="s">
        <v>54</v>
      </c>
      <c r="E147" s="37" t="s">
        <v>106</v>
      </c>
    </row>
    <row r="148" spans="1:5" ht="51">
      <c r="A148" t="s">
        <v>56</v>
      </c>
      <c r="E148" s="35" t="s">
        <v>241</v>
      </c>
    </row>
    <row r="149" spans="1:16" ht="12.75">
      <c r="A149" s="25" t="s">
        <v>46</v>
      </c>
      <c s="29" t="s">
        <v>242</v>
      </c>
      <c s="29" t="s">
        <v>243</v>
      </c>
      <c s="25" t="s">
        <v>48</v>
      </c>
      <c s="30" t="s">
        <v>244</v>
      </c>
      <c s="31" t="s">
        <v>105</v>
      </c>
      <c s="32">
        <v>93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25.5">
      <c r="A150" s="34" t="s">
        <v>52</v>
      </c>
      <c r="E150" s="35" t="s">
        <v>245</v>
      </c>
    </row>
    <row r="151" spans="1:5" ht="12.75">
      <c r="A151" s="36" t="s">
        <v>54</v>
      </c>
      <c r="E151" s="37" t="s">
        <v>246</v>
      </c>
    </row>
    <row r="152" spans="1:5" ht="51">
      <c r="A152" t="s">
        <v>56</v>
      </c>
      <c r="E152" s="35" t="s">
        <v>247</v>
      </c>
    </row>
    <row r="153" spans="1:16" ht="12.75">
      <c r="A153" s="25" t="s">
        <v>46</v>
      </c>
      <c s="29" t="s">
        <v>248</v>
      </c>
      <c s="29" t="s">
        <v>249</v>
      </c>
      <c s="25" t="s">
        <v>48</v>
      </c>
      <c s="30" t="s">
        <v>250</v>
      </c>
      <c s="31" t="s">
        <v>60</v>
      </c>
      <c s="32">
        <v>4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251</v>
      </c>
    </row>
    <row r="156" spans="1:5" ht="63.75">
      <c r="A156" t="s">
        <v>56</v>
      </c>
      <c r="E156" s="35" t="s">
        <v>252</v>
      </c>
    </row>
    <row r="157" spans="1:16" ht="12.75">
      <c r="A157" s="25" t="s">
        <v>46</v>
      </c>
      <c s="29" t="s">
        <v>253</v>
      </c>
      <c s="29" t="s">
        <v>254</v>
      </c>
      <c s="25" t="s">
        <v>48</v>
      </c>
      <c s="30" t="s">
        <v>255</v>
      </c>
      <c s="31" t="s">
        <v>105</v>
      </c>
      <c s="32">
        <v>250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25.5">
      <c r="A159" s="36" t="s">
        <v>54</v>
      </c>
      <c r="E159" s="37" t="s">
        <v>256</v>
      </c>
    </row>
    <row r="160" spans="1:5" ht="25.5">
      <c r="A160" t="s">
        <v>56</v>
      </c>
      <c r="E160" s="35" t="s">
        <v>257</v>
      </c>
    </row>
    <row r="161" spans="1:16" ht="12.75">
      <c r="A161" s="25" t="s">
        <v>46</v>
      </c>
      <c s="29" t="s">
        <v>258</v>
      </c>
      <c s="29" t="s">
        <v>259</v>
      </c>
      <c s="25" t="s">
        <v>48</v>
      </c>
      <c s="30" t="s">
        <v>260</v>
      </c>
      <c s="31" t="s">
        <v>66</v>
      </c>
      <c s="32">
        <v>12.2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100</v>
      </c>
    </row>
    <row r="163" spans="1:5" ht="12.75">
      <c r="A163" s="36" t="s">
        <v>54</v>
      </c>
      <c r="E163" s="37" t="s">
        <v>261</v>
      </c>
    </row>
    <row r="164" spans="1:5" ht="76.5">
      <c r="A164" t="s">
        <v>56</v>
      </c>
      <c r="E164" s="35" t="s">
        <v>262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263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263</v>
      </c>
      <c s="6"/>
      <c s="18" t="s">
        <v>264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28</v>
      </c>
      <c s="29" t="s">
        <v>265</v>
      </c>
      <c s="25" t="s">
        <v>48</v>
      </c>
      <c s="30" t="s">
        <v>266</v>
      </c>
      <c s="31" t="s">
        <v>267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04">
      <c r="A10" s="34" t="s">
        <v>52</v>
      </c>
      <c r="E10" s="35" t="s">
        <v>268</v>
      </c>
    </row>
    <row r="11" spans="1:5" ht="38.25">
      <c r="A11" s="36" t="s">
        <v>54</v>
      </c>
      <c r="E11" s="37" t="s">
        <v>269</v>
      </c>
    </row>
    <row r="12" spans="1:5" ht="12.75">
      <c r="A12" t="s">
        <v>56</v>
      </c>
      <c r="E12" s="35" t="s">
        <v>270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0+O8+O17+O38+O47+O68+O93+O110+O135+O152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271</v>
      </c>
      <c s="38">
        <f>0+I8+I17+I38+I47+I68+I93+I110+I135+I152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271</v>
      </c>
      <c s="6"/>
      <c s="18" t="s">
        <v>272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25.5">
      <c r="A9" s="25" t="s">
        <v>46</v>
      </c>
      <c s="29" t="s">
        <v>28</v>
      </c>
      <c s="29" t="s">
        <v>77</v>
      </c>
      <c s="25" t="s">
        <v>82</v>
      </c>
      <c s="30" t="s">
        <v>83</v>
      </c>
      <c s="31" t="s">
        <v>79</v>
      </c>
      <c s="32">
        <v>114.128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273</v>
      </c>
    </row>
    <row r="12" spans="1:5" ht="89.25">
      <c r="A12" t="s">
        <v>56</v>
      </c>
      <c r="E12" s="35" t="s">
        <v>85</v>
      </c>
    </row>
    <row r="13" spans="1:16" ht="25.5">
      <c r="A13" s="25" t="s">
        <v>46</v>
      </c>
      <c s="29" t="s">
        <v>22</v>
      </c>
      <c s="29" t="s">
        <v>86</v>
      </c>
      <c s="25" t="s">
        <v>82</v>
      </c>
      <c s="30" t="s">
        <v>83</v>
      </c>
      <c s="31" t="s">
        <v>79</v>
      </c>
      <c s="32">
        <v>91.132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87</v>
      </c>
    </row>
    <row r="15" spans="1:5" ht="38.25">
      <c r="A15" s="36" t="s">
        <v>54</v>
      </c>
      <c r="E15" s="37" t="s">
        <v>274</v>
      </c>
    </row>
    <row r="16" spans="1:5" ht="89.25">
      <c r="A16" t="s">
        <v>56</v>
      </c>
      <c r="E16" s="35" t="s">
        <v>85</v>
      </c>
    </row>
    <row r="17" spans="1:18" ht="12.75" customHeight="1">
      <c r="A17" s="6" t="s">
        <v>44</v>
      </c>
      <c s="6"/>
      <c s="40" t="s">
        <v>28</v>
      </c>
      <c s="6"/>
      <c s="27" t="s">
        <v>45</v>
      </c>
      <c s="6"/>
      <c s="6"/>
      <c s="6"/>
      <c s="41">
        <f>0+Q17</f>
      </c>
      <c s="6"/>
      <c r="O17">
        <f>0+R17</f>
      </c>
      <c r="Q17">
        <f>0+I18+I22+I26+I30+I34</f>
      </c>
      <c>
        <f>0+O18+O22+O26+O30+O34</f>
      </c>
    </row>
    <row r="18" spans="1:16" ht="12.75">
      <c r="A18" s="25" t="s">
        <v>46</v>
      </c>
      <c s="29" t="s">
        <v>21</v>
      </c>
      <c s="29" t="s">
        <v>111</v>
      </c>
      <c s="25" t="s">
        <v>48</v>
      </c>
      <c s="30" t="s">
        <v>113</v>
      </c>
      <c s="31" t="s">
        <v>66</v>
      </c>
      <c s="32">
        <v>133.774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38.25">
      <c r="A19" s="34" t="s">
        <v>52</v>
      </c>
      <c r="E19" s="35" t="s">
        <v>275</v>
      </c>
    </row>
    <row r="20" spans="1:5" ht="51">
      <c r="A20" s="36" t="s">
        <v>54</v>
      </c>
      <c r="E20" s="37" t="s">
        <v>276</v>
      </c>
    </row>
    <row r="21" spans="1:5" ht="63.75">
      <c r="A21" t="s">
        <v>56</v>
      </c>
      <c r="E21" s="35" t="s">
        <v>93</v>
      </c>
    </row>
    <row r="22" spans="1:16" ht="12.75">
      <c r="A22" s="25" t="s">
        <v>46</v>
      </c>
      <c s="29" t="s">
        <v>32</v>
      </c>
      <c s="29" t="s">
        <v>126</v>
      </c>
      <c s="25" t="s">
        <v>48</v>
      </c>
      <c s="30" t="s">
        <v>127</v>
      </c>
      <c s="31" t="s">
        <v>66</v>
      </c>
      <c s="32">
        <v>171.743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128</v>
      </c>
    </row>
    <row r="24" spans="1:5" ht="12.75">
      <c r="A24" s="36" t="s">
        <v>54</v>
      </c>
      <c r="E24" s="37" t="s">
        <v>277</v>
      </c>
    </row>
    <row r="25" spans="1:5" ht="306">
      <c r="A25" t="s">
        <v>56</v>
      </c>
      <c r="E25" s="35" t="s">
        <v>130</v>
      </c>
    </row>
    <row r="26" spans="1:16" ht="12.75">
      <c r="A26" s="25" t="s">
        <v>46</v>
      </c>
      <c s="29" t="s">
        <v>34</v>
      </c>
      <c s="29" t="s">
        <v>278</v>
      </c>
      <c s="25" t="s">
        <v>48</v>
      </c>
      <c s="30" t="s">
        <v>279</v>
      </c>
      <c s="31" t="s">
        <v>66</v>
      </c>
      <c s="32">
        <v>217.309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280</v>
      </c>
    </row>
    <row r="28" spans="1:5" ht="12.75">
      <c r="A28" s="36" t="s">
        <v>54</v>
      </c>
      <c r="E28" s="37" t="s">
        <v>281</v>
      </c>
    </row>
    <row r="29" spans="1:5" ht="318.75">
      <c r="A29" t="s">
        <v>56</v>
      </c>
      <c r="E29" s="35" t="s">
        <v>282</v>
      </c>
    </row>
    <row r="30" spans="1:16" ht="12.75">
      <c r="A30" s="25" t="s">
        <v>46</v>
      </c>
      <c s="29" t="s">
        <v>36</v>
      </c>
      <c s="29" t="s">
        <v>70</v>
      </c>
      <c s="25" t="s">
        <v>48</v>
      </c>
      <c s="30" t="s">
        <v>71</v>
      </c>
      <c s="31" t="s">
        <v>66</v>
      </c>
      <c s="32">
        <v>217.309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283</v>
      </c>
    </row>
    <row r="33" spans="1:5" ht="191.25">
      <c r="A33" t="s">
        <v>56</v>
      </c>
      <c r="E33" s="35" t="s">
        <v>73</v>
      </c>
    </row>
    <row r="34" spans="1:16" ht="12.75">
      <c r="A34" s="25" t="s">
        <v>46</v>
      </c>
      <c s="29" t="s">
        <v>102</v>
      </c>
      <c s="29" t="s">
        <v>284</v>
      </c>
      <c s="25" t="s">
        <v>48</v>
      </c>
      <c s="30" t="s">
        <v>285</v>
      </c>
      <c s="31" t="s">
        <v>66</v>
      </c>
      <c s="32">
        <v>171.743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54</v>
      </c>
      <c r="E36" s="37" t="s">
        <v>286</v>
      </c>
    </row>
    <row r="37" spans="1:5" ht="229.5">
      <c r="A37" t="s">
        <v>56</v>
      </c>
      <c r="E37" s="35" t="s">
        <v>287</v>
      </c>
    </row>
    <row r="38" spans="1:18" ht="12.75" customHeight="1">
      <c r="A38" s="6" t="s">
        <v>44</v>
      </c>
      <c s="6"/>
      <c s="40" t="s">
        <v>22</v>
      </c>
      <c s="6"/>
      <c s="27" t="s">
        <v>144</v>
      </c>
      <c s="6"/>
      <c s="6"/>
      <c s="6"/>
      <c s="41">
        <f>0+Q38</f>
      </c>
      <c s="6"/>
      <c r="O38">
        <f>0+R38</f>
      </c>
      <c r="Q38">
        <f>0+I39+I43</f>
      </c>
      <c>
        <f>0+O39+O43</f>
      </c>
    </row>
    <row r="39" spans="1:16" ht="12.75">
      <c r="A39" s="25" t="s">
        <v>46</v>
      </c>
      <c s="29" t="s">
        <v>107</v>
      </c>
      <c s="29" t="s">
        <v>288</v>
      </c>
      <c s="25" t="s">
        <v>48</v>
      </c>
      <c s="30" t="s">
        <v>289</v>
      </c>
      <c s="31" t="s">
        <v>105</v>
      </c>
      <c s="32">
        <v>42.4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12.75">
      <c r="A40" s="34" t="s">
        <v>52</v>
      </c>
      <c r="E40" s="35" t="s">
        <v>290</v>
      </c>
    </row>
    <row r="41" spans="1:5" ht="12.75">
      <c r="A41" s="36" t="s">
        <v>54</v>
      </c>
      <c r="E41" s="37" t="s">
        <v>291</v>
      </c>
    </row>
    <row r="42" spans="1:5" ht="165.75">
      <c r="A42" t="s">
        <v>56</v>
      </c>
      <c r="E42" s="35" t="s">
        <v>292</v>
      </c>
    </row>
    <row r="43" spans="1:16" ht="12.75">
      <c r="A43" s="25" t="s">
        <v>46</v>
      </c>
      <c s="29" t="s">
        <v>39</v>
      </c>
      <c s="29" t="s">
        <v>146</v>
      </c>
      <c s="25" t="s">
        <v>48</v>
      </c>
      <c s="30" t="s">
        <v>147</v>
      </c>
      <c s="31" t="s">
        <v>50</v>
      </c>
      <c s="32">
        <v>100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12.75">
      <c r="A45" s="36" t="s">
        <v>54</v>
      </c>
      <c r="E45" s="37" t="s">
        <v>293</v>
      </c>
    </row>
    <row r="46" spans="1:5" ht="51">
      <c r="A46" t="s">
        <v>56</v>
      </c>
      <c r="E46" s="35" t="s">
        <v>149</v>
      </c>
    </row>
    <row r="47" spans="1:18" ht="12.75" customHeight="1">
      <c r="A47" s="6" t="s">
        <v>44</v>
      </c>
      <c s="6"/>
      <c s="40" t="s">
        <v>21</v>
      </c>
      <c s="6"/>
      <c s="27" t="s">
        <v>294</v>
      </c>
      <c s="6"/>
      <c s="6"/>
      <c s="6"/>
      <c s="41">
        <f>0+Q47</f>
      </c>
      <c s="6"/>
      <c r="O47">
        <f>0+R47</f>
      </c>
      <c r="Q47">
        <f>0+I48+I52+I56+I60+I64</f>
      </c>
      <c>
        <f>0+O48+O52+O56+O60+O64</f>
      </c>
    </row>
    <row r="48" spans="1:16" ht="12.75">
      <c r="A48" s="25" t="s">
        <v>46</v>
      </c>
      <c s="29" t="s">
        <v>41</v>
      </c>
      <c s="29" t="s">
        <v>295</v>
      </c>
      <c s="25" t="s">
        <v>48</v>
      </c>
      <c s="30" t="s">
        <v>296</v>
      </c>
      <c s="31" t="s">
        <v>297</v>
      </c>
      <c s="32">
        <v>1179.92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298</v>
      </c>
    </row>
    <row r="51" spans="1:5" ht="25.5">
      <c r="A51" t="s">
        <v>56</v>
      </c>
      <c r="E51" s="35" t="s">
        <v>299</v>
      </c>
    </row>
    <row r="52" spans="1:16" ht="12.75">
      <c r="A52" s="25" t="s">
        <v>46</v>
      </c>
      <c s="29" t="s">
        <v>43</v>
      </c>
      <c s="29" t="s">
        <v>300</v>
      </c>
      <c s="25" t="s">
        <v>48</v>
      </c>
      <c s="30" t="s">
        <v>301</v>
      </c>
      <c s="31" t="s">
        <v>66</v>
      </c>
      <c s="32">
        <v>139.237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302</v>
      </c>
    </row>
    <row r="54" spans="1:5" ht="12.75">
      <c r="A54" s="36" t="s">
        <v>54</v>
      </c>
      <c r="E54" s="37" t="s">
        <v>303</v>
      </c>
    </row>
    <row r="55" spans="1:5" ht="382.5">
      <c r="A55" t="s">
        <v>56</v>
      </c>
      <c r="E55" s="35" t="s">
        <v>304</v>
      </c>
    </row>
    <row r="56" spans="1:16" ht="12.75">
      <c r="A56" s="25" t="s">
        <v>46</v>
      </c>
      <c s="29" t="s">
        <v>125</v>
      </c>
      <c s="29" t="s">
        <v>305</v>
      </c>
      <c s="25" t="s">
        <v>48</v>
      </c>
      <c s="30" t="s">
        <v>306</v>
      </c>
      <c s="31" t="s">
        <v>79</v>
      </c>
      <c s="32">
        <v>18.76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12.75">
      <c r="A58" s="36" t="s">
        <v>54</v>
      </c>
      <c r="E58" s="37" t="s">
        <v>307</v>
      </c>
    </row>
    <row r="59" spans="1:5" ht="242.25">
      <c r="A59" t="s">
        <v>56</v>
      </c>
      <c r="E59" s="35" t="s">
        <v>308</v>
      </c>
    </row>
    <row r="60" spans="1:16" ht="12.75">
      <c r="A60" s="25" t="s">
        <v>46</v>
      </c>
      <c s="29" t="s">
        <v>131</v>
      </c>
      <c s="29" t="s">
        <v>309</v>
      </c>
      <c s="25" t="s">
        <v>48</v>
      </c>
      <c s="30" t="s">
        <v>310</v>
      </c>
      <c s="31" t="s">
        <v>66</v>
      </c>
      <c s="32">
        <v>32.634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12.75">
      <c r="A62" s="36" t="s">
        <v>54</v>
      </c>
      <c r="E62" s="37" t="s">
        <v>311</v>
      </c>
    </row>
    <row r="63" spans="1:5" ht="369.75">
      <c r="A63" t="s">
        <v>56</v>
      </c>
      <c r="E63" s="35" t="s">
        <v>312</v>
      </c>
    </row>
    <row r="64" spans="1:16" ht="12.75">
      <c r="A64" s="25" t="s">
        <v>46</v>
      </c>
      <c s="29" t="s">
        <v>133</v>
      </c>
      <c s="29" t="s">
        <v>313</v>
      </c>
      <c s="25" t="s">
        <v>48</v>
      </c>
      <c s="30" t="s">
        <v>314</v>
      </c>
      <c s="31" t="s">
        <v>79</v>
      </c>
      <c s="32">
        <v>4.307</v>
      </c>
      <c s="33">
        <v>0</v>
      </c>
      <c s="33">
        <f>ROUND(ROUND(H64,2)*ROUND(G64,3),2)</f>
      </c>
      <c s="31" t="s">
        <v>51</v>
      </c>
      <c r="O64">
        <f>(I64*21)/100</f>
      </c>
      <c t="s">
        <v>22</v>
      </c>
    </row>
    <row r="65" spans="1:5" ht="12.75">
      <c r="A65" s="34" t="s">
        <v>52</v>
      </c>
      <c r="E65" s="35" t="s">
        <v>48</v>
      </c>
    </row>
    <row r="66" spans="1:5" ht="12.75">
      <c r="A66" s="36" t="s">
        <v>54</v>
      </c>
      <c r="E66" s="37" t="s">
        <v>315</v>
      </c>
    </row>
    <row r="67" spans="1:5" ht="267.75">
      <c r="A67" t="s">
        <v>56</v>
      </c>
      <c r="E67" s="35" t="s">
        <v>316</v>
      </c>
    </row>
    <row r="68" spans="1:18" ht="12.75" customHeight="1">
      <c r="A68" s="6" t="s">
        <v>44</v>
      </c>
      <c s="6"/>
      <c s="40" t="s">
        <v>32</v>
      </c>
      <c s="6"/>
      <c s="27" t="s">
        <v>317</v>
      </c>
      <c s="6"/>
      <c s="6"/>
      <c s="6"/>
      <c s="41">
        <f>0+Q68</f>
      </c>
      <c s="6"/>
      <c r="O68">
        <f>0+R68</f>
      </c>
      <c r="Q68">
        <f>0+I69+I73+I77+I81+I85+I89</f>
      </c>
      <c>
        <f>0+O69+O73+O77+O81+O85+O89</f>
      </c>
    </row>
    <row r="69" spans="1:16" ht="12.75">
      <c r="A69" s="25" t="s">
        <v>46</v>
      </c>
      <c s="29" t="s">
        <v>139</v>
      </c>
      <c s="29" t="s">
        <v>318</v>
      </c>
      <c s="25" t="s">
        <v>48</v>
      </c>
      <c s="30" t="s">
        <v>319</v>
      </c>
      <c s="31" t="s">
        <v>60</v>
      </c>
      <c s="32">
        <v>180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12.75">
      <c r="A71" s="36" t="s">
        <v>54</v>
      </c>
      <c r="E71" s="37" t="s">
        <v>320</v>
      </c>
    </row>
    <row r="72" spans="1:5" ht="51">
      <c r="A72" t="s">
        <v>56</v>
      </c>
      <c r="E72" s="35" t="s">
        <v>321</v>
      </c>
    </row>
    <row r="73" spans="1:16" ht="12.75">
      <c r="A73" s="25" t="s">
        <v>46</v>
      </c>
      <c s="29" t="s">
        <v>145</v>
      </c>
      <c s="29" t="s">
        <v>322</v>
      </c>
      <c s="25" t="s">
        <v>48</v>
      </c>
      <c s="30" t="s">
        <v>323</v>
      </c>
      <c s="31" t="s">
        <v>66</v>
      </c>
      <c s="32">
        <v>18.576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2.75">
      <c r="A75" s="36" t="s">
        <v>54</v>
      </c>
      <c r="E75" s="37" t="s">
        <v>324</v>
      </c>
    </row>
    <row r="76" spans="1:5" ht="369.75">
      <c r="A76" t="s">
        <v>56</v>
      </c>
      <c r="E76" s="35" t="s">
        <v>312</v>
      </c>
    </row>
    <row r="77" spans="1:16" ht="12.75">
      <c r="A77" s="25" t="s">
        <v>46</v>
      </c>
      <c s="29" t="s">
        <v>150</v>
      </c>
      <c s="29" t="s">
        <v>325</v>
      </c>
      <c s="25" t="s">
        <v>48</v>
      </c>
      <c s="30" t="s">
        <v>326</v>
      </c>
      <c s="31" t="s">
        <v>66</v>
      </c>
      <c s="32">
        <v>46.004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12.75">
      <c r="A79" s="36" t="s">
        <v>54</v>
      </c>
      <c r="E79" s="37" t="s">
        <v>327</v>
      </c>
    </row>
    <row r="80" spans="1:5" ht="369.75">
      <c r="A80" t="s">
        <v>56</v>
      </c>
      <c r="E80" s="35" t="s">
        <v>312</v>
      </c>
    </row>
    <row r="81" spans="1:16" ht="12.75">
      <c r="A81" s="25" t="s">
        <v>46</v>
      </c>
      <c s="29" t="s">
        <v>157</v>
      </c>
      <c s="29" t="s">
        <v>328</v>
      </c>
      <c s="25" t="s">
        <v>48</v>
      </c>
      <c s="30" t="s">
        <v>329</v>
      </c>
      <c s="31" t="s">
        <v>66</v>
      </c>
      <c s="32">
        <v>146.043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4" t="s">
        <v>52</v>
      </c>
      <c r="E82" s="35" t="s">
        <v>48</v>
      </c>
    </row>
    <row r="83" spans="1:5" ht="12.75">
      <c r="A83" s="36" t="s">
        <v>54</v>
      </c>
      <c r="E83" s="37" t="s">
        <v>330</v>
      </c>
    </row>
    <row r="84" spans="1:5" ht="369.75">
      <c r="A84" t="s">
        <v>56</v>
      </c>
      <c r="E84" s="35" t="s">
        <v>312</v>
      </c>
    </row>
    <row r="85" spans="1:16" ht="12.75">
      <c r="A85" s="25" t="s">
        <v>46</v>
      </c>
      <c s="29" t="s">
        <v>164</v>
      </c>
      <c s="29" t="s">
        <v>331</v>
      </c>
      <c s="25" t="s">
        <v>48</v>
      </c>
      <c s="30" t="s">
        <v>332</v>
      </c>
      <c s="31" t="s">
        <v>79</v>
      </c>
      <c s="32">
        <v>38.847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333</v>
      </c>
    </row>
    <row r="87" spans="1:5" ht="12.75">
      <c r="A87" s="36" t="s">
        <v>54</v>
      </c>
      <c r="E87" s="37" t="s">
        <v>334</v>
      </c>
    </row>
    <row r="88" spans="1:5" ht="178.5">
      <c r="A88" t="s">
        <v>56</v>
      </c>
      <c r="E88" s="35" t="s">
        <v>335</v>
      </c>
    </row>
    <row r="89" spans="1:16" ht="12.75">
      <c r="A89" s="25" t="s">
        <v>46</v>
      </c>
      <c s="29" t="s">
        <v>169</v>
      </c>
      <c s="29" t="s">
        <v>336</v>
      </c>
      <c s="25" t="s">
        <v>48</v>
      </c>
      <c s="30" t="s">
        <v>337</v>
      </c>
      <c s="31" t="s">
        <v>66</v>
      </c>
      <c s="32">
        <v>2.268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12.75">
      <c r="A90" s="34" t="s">
        <v>52</v>
      </c>
      <c r="E90" s="35" t="s">
        <v>48</v>
      </c>
    </row>
    <row r="91" spans="1:5" ht="12.75">
      <c r="A91" s="36" t="s">
        <v>54</v>
      </c>
      <c r="E91" s="37" t="s">
        <v>338</v>
      </c>
    </row>
    <row r="92" spans="1:5" ht="38.25">
      <c r="A92" t="s">
        <v>56</v>
      </c>
      <c r="E92" s="35" t="s">
        <v>339</v>
      </c>
    </row>
    <row r="93" spans="1:18" ht="12.75" customHeight="1">
      <c r="A93" s="6" t="s">
        <v>44</v>
      </c>
      <c s="6"/>
      <c s="40" t="s">
        <v>34</v>
      </c>
      <c s="6"/>
      <c s="27" t="s">
        <v>156</v>
      </c>
      <c s="6"/>
      <c s="6"/>
      <c s="6"/>
      <c s="41">
        <f>0+Q93</f>
      </c>
      <c s="6"/>
      <c r="O93">
        <f>0+R93</f>
      </c>
      <c r="Q93">
        <f>0+I94+I98+I102+I106</f>
      </c>
      <c>
        <f>0+O94+O98+O102+O106</f>
      </c>
    </row>
    <row r="94" spans="1:16" ht="12.75">
      <c r="A94" s="25" t="s">
        <v>46</v>
      </c>
      <c s="29" t="s">
        <v>174</v>
      </c>
      <c s="29" t="s">
        <v>340</v>
      </c>
      <c s="25" t="s">
        <v>48</v>
      </c>
      <c s="30" t="s">
        <v>341</v>
      </c>
      <c s="31" t="s">
        <v>50</v>
      </c>
      <c s="32">
        <v>1025.955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25.5">
      <c r="A95" s="34" t="s">
        <v>52</v>
      </c>
      <c r="E95" s="35" t="s">
        <v>188</v>
      </c>
    </row>
    <row r="96" spans="1:5" ht="12.75">
      <c r="A96" s="36" t="s">
        <v>54</v>
      </c>
      <c r="E96" s="37" t="s">
        <v>342</v>
      </c>
    </row>
    <row r="97" spans="1:5" ht="51">
      <c r="A97" t="s">
        <v>56</v>
      </c>
      <c r="E97" s="35" t="s">
        <v>343</v>
      </c>
    </row>
    <row r="98" spans="1:16" ht="12.75">
      <c r="A98" s="25" t="s">
        <v>46</v>
      </c>
      <c s="29" t="s">
        <v>179</v>
      </c>
      <c s="29" t="s">
        <v>344</v>
      </c>
      <c s="25" t="s">
        <v>48</v>
      </c>
      <c s="30" t="s">
        <v>345</v>
      </c>
      <c s="31" t="s">
        <v>50</v>
      </c>
      <c s="32">
        <v>1025.955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346</v>
      </c>
    </row>
    <row r="101" spans="1:5" ht="140.25">
      <c r="A101" t="s">
        <v>56</v>
      </c>
      <c r="E101" s="35" t="s">
        <v>210</v>
      </c>
    </row>
    <row r="102" spans="1:16" ht="12.75">
      <c r="A102" s="25" t="s">
        <v>46</v>
      </c>
      <c s="29" t="s">
        <v>185</v>
      </c>
      <c s="29" t="s">
        <v>347</v>
      </c>
      <c s="25" t="s">
        <v>48</v>
      </c>
      <c s="30" t="s">
        <v>348</v>
      </c>
      <c s="31" t="s">
        <v>50</v>
      </c>
      <c s="32">
        <v>1025.955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342</v>
      </c>
    </row>
    <row r="105" spans="1:5" ht="140.25">
      <c r="A105" t="s">
        <v>56</v>
      </c>
      <c r="E105" s="35" t="s">
        <v>210</v>
      </c>
    </row>
    <row r="106" spans="1:16" ht="12.75">
      <c r="A106" s="25" t="s">
        <v>46</v>
      </c>
      <c s="29" t="s">
        <v>190</v>
      </c>
      <c s="29" t="s">
        <v>212</v>
      </c>
      <c s="25" t="s">
        <v>48</v>
      </c>
      <c s="30" t="s">
        <v>213</v>
      </c>
      <c s="31" t="s">
        <v>105</v>
      </c>
      <c s="32">
        <v>180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25.5">
      <c r="A108" s="36" t="s">
        <v>54</v>
      </c>
      <c r="E108" s="37" t="s">
        <v>349</v>
      </c>
    </row>
    <row r="109" spans="1:5" ht="63.75">
      <c r="A109" t="s">
        <v>56</v>
      </c>
      <c r="E109" s="35" t="s">
        <v>350</v>
      </c>
    </row>
    <row r="110" spans="1:18" ht="12.75" customHeight="1">
      <c r="A110" s="6" t="s">
        <v>44</v>
      </c>
      <c s="6"/>
      <c s="40" t="s">
        <v>102</v>
      </c>
      <c s="6"/>
      <c s="27" t="s">
        <v>351</v>
      </c>
      <c s="6"/>
      <c s="6"/>
      <c s="6"/>
      <c s="41">
        <f>0+Q110</f>
      </c>
      <c s="6"/>
      <c r="O110">
        <f>0+R110</f>
      </c>
      <c r="Q110">
        <f>0+I111+I115+I119+I123+I127+I131</f>
      </c>
      <c>
        <f>0+O111+O115+O119+O123+O127+O131</f>
      </c>
    </row>
    <row r="111" spans="1:16" ht="12.75">
      <c r="A111" s="25" t="s">
        <v>46</v>
      </c>
      <c s="29" t="s">
        <v>195</v>
      </c>
      <c s="29" t="s">
        <v>352</v>
      </c>
      <c s="25" t="s">
        <v>48</v>
      </c>
      <c s="30" t="s">
        <v>353</v>
      </c>
      <c s="31" t="s">
        <v>50</v>
      </c>
      <c s="32">
        <v>135.103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12.75">
      <c r="A112" s="34" t="s">
        <v>52</v>
      </c>
      <c r="E112" s="35" t="s">
        <v>48</v>
      </c>
    </row>
    <row r="113" spans="1:5" ht="12.75">
      <c r="A113" s="36" t="s">
        <v>54</v>
      </c>
      <c r="E113" s="37" t="s">
        <v>354</v>
      </c>
    </row>
    <row r="114" spans="1:5" ht="191.25">
      <c r="A114" t="s">
        <v>56</v>
      </c>
      <c r="E114" s="35" t="s">
        <v>355</v>
      </c>
    </row>
    <row r="115" spans="1:16" ht="12.75">
      <c r="A115" s="25" t="s">
        <v>46</v>
      </c>
      <c s="29" t="s">
        <v>199</v>
      </c>
      <c s="29" t="s">
        <v>356</v>
      </c>
      <c s="25" t="s">
        <v>48</v>
      </c>
      <c s="30" t="s">
        <v>357</v>
      </c>
      <c s="31" t="s">
        <v>50</v>
      </c>
      <c s="32">
        <v>457.178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12.75">
      <c r="A117" s="36" t="s">
        <v>54</v>
      </c>
      <c r="E117" s="37" t="s">
        <v>358</v>
      </c>
    </row>
    <row r="118" spans="1:5" ht="204">
      <c r="A118" t="s">
        <v>56</v>
      </c>
      <c r="E118" s="35" t="s">
        <v>359</v>
      </c>
    </row>
    <row r="119" spans="1:16" ht="25.5">
      <c r="A119" s="25" t="s">
        <v>46</v>
      </c>
      <c s="29" t="s">
        <v>202</v>
      </c>
      <c s="29" t="s">
        <v>360</v>
      </c>
      <c s="25" t="s">
        <v>48</v>
      </c>
      <c s="30" t="s">
        <v>361</v>
      </c>
      <c s="31" t="s">
        <v>50</v>
      </c>
      <c s="32">
        <v>1462.469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362</v>
      </c>
    </row>
    <row r="122" spans="1:5" ht="204">
      <c r="A122" t="s">
        <v>56</v>
      </c>
      <c r="E122" s="35" t="s">
        <v>363</v>
      </c>
    </row>
    <row r="123" spans="1:16" ht="12.75">
      <c r="A123" s="25" t="s">
        <v>46</v>
      </c>
      <c s="29" t="s">
        <v>206</v>
      </c>
      <c s="29" t="s">
        <v>364</v>
      </c>
      <c s="25" t="s">
        <v>48</v>
      </c>
      <c s="30" t="s">
        <v>365</v>
      </c>
      <c s="31" t="s">
        <v>50</v>
      </c>
      <c s="32">
        <v>135.103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354</v>
      </c>
    </row>
    <row r="126" spans="1:5" ht="38.25">
      <c r="A126" t="s">
        <v>56</v>
      </c>
      <c r="E126" s="35" t="s">
        <v>366</v>
      </c>
    </row>
    <row r="127" spans="1:16" ht="12.75">
      <c r="A127" s="25" t="s">
        <v>46</v>
      </c>
      <c s="29" t="s">
        <v>211</v>
      </c>
      <c s="29" t="s">
        <v>367</v>
      </c>
      <c s="25" t="s">
        <v>48</v>
      </c>
      <c s="30" t="s">
        <v>368</v>
      </c>
      <c s="31" t="s">
        <v>50</v>
      </c>
      <c s="32">
        <v>2093.139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25.5">
      <c r="A129" s="36" t="s">
        <v>54</v>
      </c>
      <c r="E129" s="37" t="s">
        <v>369</v>
      </c>
    </row>
    <row r="130" spans="1:5" ht="51">
      <c r="A130" t="s">
        <v>56</v>
      </c>
      <c r="E130" s="35" t="s">
        <v>370</v>
      </c>
    </row>
    <row r="131" spans="1:16" ht="12.75">
      <c r="A131" s="25" t="s">
        <v>46</v>
      </c>
      <c s="29" t="s">
        <v>217</v>
      </c>
      <c s="29" t="s">
        <v>371</v>
      </c>
      <c s="25" t="s">
        <v>48</v>
      </c>
      <c s="30" t="s">
        <v>372</v>
      </c>
      <c s="31" t="s">
        <v>50</v>
      </c>
      <c s="32">
        <v>676.153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12.75">
      <c r="A132" s="34" t="s">
        <v>52</v>
      </c>
      <c r="E132" s="35" t="s">
        <v>48</v>
      </c>
    </row>
    <row r="133" spans="1:5" ht="12.75">
      <c r="A133" s="36" t="s">
        <v>54</v>
      </c>
      <c r="E133" s="37" t="s">
        <v>373</v>
      </c>
    </row>
    <row r="134" spans="1:5" ht="51">
      <c r="A134" t="s">
        <v>56</v>
      </c>
      <c r="E134" s="35" t="s">
        <v>370</v>
      </c>
    </row>
    <row r="135" spans="1:18" ht="12.75" customHeight="1">
      <c r="A135" s="6" t="s">
        <v>44</v>
      </c>
      <c s="6"/>
      <c s="40" t="s">
        <v>107</v>
      </c>
      <c s="6"/>
      <c s="27" t="s">
        <v>374</v>
      </c>
      <c s="6"/>
      <c s="6"/>
      <c s="6"/>
      <c s="41">
        <f>0+Q135</f>
      </c>
      <c s="6"/>
      <c r="O135">
        <f>0+R135</f>
      </c>
      <c r="Q135">
        <f>0+I136+I140+I144+I148</f>
      </c>
      <c>
        <f>0+O136+O140+O144+O148</f>
      </c>
    </row>
    <row r="136" spans="1:16" ht="12.75">
      <c r="A136" s="25" t="s">
        <v>46</v>
      </c>
      <c s="29" t="s">
        <v>223</v>
      </c>
      <c s="29" t="s">
        <v>375</v>
      </c>
      <c s="25" t="s">
        <v>48</v>
      </c>
      <c s="30" t="s">
        <v>376</v>
      </c>
      <c s="31" t="s">
        <v>105</v>
      </c>
      <c s="32">
        <v>4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377</v>
      </c>
    </row>
    <row r="139" spans="1:5" ht="255">
      <c r="A139" t="s">
        <v>56</v>
      </c>
      <c r="E139" s="35" t="s">
        <v>378</v>
      </c>
    </row>
    <row r="140" spans="1:16" ht="12.75">
      <c r="A140" s="25" t="s">
        <v>46</v>
      </c>
      <c s="29" t="s">
        <v>227</v>
      </c>
      <c s="29" t="s">
        <v>379</v>
      </c>
      <c s="25" t="s">
        <v>48</v>
      </c>
      <c s="30" t="s">
        <v>380</v>
      </c>
      <c s="31" t="s">
        <v>105</v>
      </c>
      <c s="32">
        <v>980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381</v>
      </c>
    </row>
    <row r="143" spans="1:5" ht="242.25">
      <c r="A143" t="s">
        <v>56</v>
      </c>
      <c r="E143" s="35" t="s">
        <v>382</v>
      </c>
    </row>
    <row r="144" spans="1:16" ht="12.75">
      <c r="A144" s="25" t="s">
        <v>46</v>
      </c>
      <c s="29" t="s">
        <v>233</v>
      </c>
      <c s="29" t="s">
        <v>383</v>
      </c>
      <c s="25" t="s">
        <v>48</v>
      </c>
      <c s="30" t="s">
        <v>384</v>
      </c>
      <c s="31" t="s">
        <v>60</v>
      </c>
      <c s="32">
        <v>6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48</v>
      </c>
    </row>
    <row r="147" spans="1:5" ht="242.25">
      <c r="A147" t="s">
        <v>56</v>
      </c>
      <c r="E147" s="35" t="s">
        <v>385</v>
      </c>
    </row>
    <row r="148" spans="1:16" ht="12.75">
      <c r="A148" s="25" t="s">
        <v>46</v>
      </c>
      <c s="29" t="s">
        <v>237</v>
      </c>
      <c s="29" t="s">
        <v>386</v>
      </c>
      <c s="25" t="s">
        <v>48</v>
      </c>
      <c s="30" t="s">
        <v>387</v>
      </c>
      <c s="31" t="s">
        <v>60</v>
      </c>
      <c s="32">
        <v>6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388</v>
      </c>
    </row>
    <row r="151" spans="1:5" ht="12.75">
      <c r="A151" t="s">
        <v>56</v>
      </c>
      <c r="E151" s="35" t="s">
        <v>389</v>
      </c>
    </row>
    <row r="152" spans="1:18" ht="12.75" customHeight="1">
      <c r="A152" s="6" t="s">
        <v>44</v>
      </c>
      <c s="6"/>
      <c s="40" t="s">
        <v>39</v>
      </c>
      <c s="6"/>
      <c s="27" t="s">
        <v>216</v>
      </c>
      <c s="6"/>
      <c s="6"/>
      <c s="6"/>
      <c s="41">
        <f>0+Q152</f>
      </c>
      <c s="6"/>
      <c r="O152">
        <f>0+R152</f>
      </c>
      <c r="Q152">
        <f>0+I153+I157+I161+I165+I169+I173+I177+I181+I185+I189+I193+I197+I201+I205+I209+I213+I217+I221+I225</f>
      </c>
      <c>
        <f>0+O153+O157+O161+O165+O169+O173+O177+O181+O185+O189+O193+O197+O201+O205+O209+O213+O217+O221+O225</f>
      </c>
    </row>
    <row r="153" spans="1:16" ht="12.75">
      <c r="A153" s="25" t="s">
        <v>46</v>
      </c>
      <c s="29" t="s">
        <v>242</v>
      </c>
      <c s="29" t="s">
        <v>390</v>
      </c>
      <c s="25" t="s">
        <v>48</v>
      </c>
      <c s="30" t="s">
        <v>391</v>
      </c>
      <c s="31" t="s">
        <v>105</v>
      </c>
      <c s="32">
        <v>200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392</v>
      </c>
    </row>
    <row r="156" spans="1:5" ht="63.75">
      <c r="A156" t="s">
        <v>56</v>
      </c>
      <c r="E156" s="35" t="s">
        <v>393</v>
      </c>
    </row>
    <row r="157" spans="1:16" ht="12.75">
      <c r="A157" s="25" t="s">
        <v>46</v>
      </c>
      <c s="29" t="s">
        <v>248</v>
      </c>
      <c s="29" t="s">
        <v>394</v>
      </c>
      <c s="25" t="s">
        <v>48</v>
      </c>
      <c s="30" t="s">
        <v>395</v>
      </c>
      <c s="31" t="s">
        <v>105</v>
      </c>
      <c s="32">
        <v>200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51">
      <c r="A158" s="34" t="s">
        <v>52</v>
      </c>
      <c r="E158" s="35" t="s">
        <v>96</v>
      </c>
    </row>
    <row r="159" spans="1:5" ht="12.75">
      <c r="A159" s="36" t="s">
        <v>54</v>
      </c>
      <c r="E159" s="37" t="s">
        <v>392</v>
      </c>
    </row>
    <row r="160" spans="1:5" ht="38.25">
      <c r="A160" t="s">
        <v>56</v>
      </c>
      <c r="E160" s="35" t="s">
        <v>226</v>
      </c>
    </row>
    <row r="161" spans="1:16" ht="25.5">
      <c r="A161" s="25" t="s">
        <v>46</v>
      </c>
      <c s="29" t="s">
        <v>253</v>
      </c>
      <c s="29" t="s">
        <v>396</v>
      </c>
      <c s="25" t="s">
        <v>48</v>
      </c>
      <c s="30" t="s">
        <v>397</v>
      </c>
      <c s="31" t="s">
        <v>105</v>
      </c>
      <c s="32">
        <v>200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51">
      <c r="A162" s="34" t="s">
        <v>52</v>
      </c>
      <c r="E162" s="35" t="s">
        <v>96</v>
      </c>
    </row>
    <row r="163" spans="1:5" ht="12.75">
      <c r="A163" s="36" t="s">
        <v>54</v>
      </c>
      <c r="E163" s="37" t="s">
        <v>392</v>
      </c>
    </row>
    <row r="164" spans="1:5" ht="38.25">
      <c r="A164" t="s">
        <v>56</v>
      </c>
      <c r="E164" s="35" t="s">
        <v>226</v>
      </c>
    </row>
    <row r="165" spans="1:16" ht="25.5">
      <c r="A165" s="25" t="s">
        <v>46</v>
      </c>
      <c s="29" t="s">
        <v>258</v>
      </c>
      <c s="29" t="s">
        <v>398</v>
      </c>
      <c s="25" t="s">
        <v>48</v>
      </c>
      <c s="30" t="s">
        <v>399</v>
      </c>
      <c s="31" t="s">
        <v>105</v>
      </c>
      <c s="32">
        <v>200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220</v>
      </c>
    </row>
    <row r="167" spans="1:5" ht="12.75">
      <c r="A167" s="36" t="s">
        <v>54</v>
      </c>
      <c r="E167" s="37" t="s">
        <v>400</v>
      </c>
    </row>
    <row r="168" spans="1:5" ht="114.75">
      <c r="A168" t="s">
        <v>56</v>
      </c>
      <c r="E168" s="35" t="s">
        <v>401</v>
      </c>
    </row>
    <row r="169" spans="1:16" ht="12.75">
      <c r="A169" s="25" t="s">
        <v>46</v>
      </c>
      <c s="29" t="s">
        <v>402</v>
      </c>
      <c s="29" t="s">
        <v>403</v>
      </c>
      <c s="25" t="s">
        <v>48</v>
      </c>
      <c s="30" t="s">
        <v>404</v>
      </c>
      <c s="31" t="s">
        <v>60</v>
      </c>
      <c s="32">
        <v>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405</v>
      </c>
    </row>
    <row r="172" spans="1:5" ht="25.5">
      <c r="A172" t="s">
        <v>56</v>
      </c>
      <c r="E172" s="35" t="s">
        <v>406</v>
      </c>
    </row>
    <row r="173" spans="1:16" ht="12.75">
      <c r="A173" s="25" t="s">
        <v>46</v>
      </c>
      <c s="29" t="s">
        <v>407</v>
      </c>
      <c s="29" t="s">
        <v>408</v>
      </c>
      <c s="25" t="s">
        <v>48</v>
      </c>
      <c s="30" t="s">
        <v>409</v>
      </c>
      <c s="31" t="s">
        <v>105</v>
      </c>
      <c s="32">
        <v>469.92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38.25">
      <c r="A175" s="36" t="s">
        <v>54</v>
      </c>
      <c r="E175" s="37" t="s">
        <v>410</v>
      </c>
    </row>
    <row r="176" spans="1:5" ht="25.5">
      <c r="A176" t="s">
        <v>56</v>
      </c>
      <c r="E176" s="35" t="s">
        <v>257</v>
      </c>
    </row>
    <row r="177" spans="1:16" ht="12.75">
      <c r="A177" s="25" t="s">
        <v>46</v>
      </c>
      <c s="29" t="s">
        <v>411</v>
      </c>
      <c s="29" t="s">
        <v>412</v>
      </c>
      <c s="25" t="s">
        <v>48</v>
      </c>
      <c s="30" t="s">
        <v>413</v>
      </c>
      <c s="31" t="s">
        <v>50</v>
      </c>
      <c s="32">
        <v>33.32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414</v>
      </c>
    </row>
    <row r="180" spans="1:5" ht="25.5">
      <c r="A180" t="s">
        <v>56</v>
      </c>
      <c r="E180" s="35" t="s">
        <v>415</v>
      </c>
    </row>
    <row r="181" spans="1:16" ht="12.75">
      <c r="A181" s="25" t="s">
        <v>46</v>
      </c>
      <c s="29" t="s">
        <v>416</v>
      </c>
      <c s="29" t="s">
        <v>417</v>
      </c>
      <c s="25" t="s">
        <v>48</v>
      </c>
      <c s="30" t="s">
        <v>418</v>
      </c>
      <c s="31" t="s">
        <v>105</v>
      </c>
      <c s="32">
        <v>289.92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419</v>
      </c>
    </row>
    <row r="184" spans="1:5" ht="38.25">
      <c r="A184" t="s">
        <v>56</v>
      </c>
      <c r="E184" s="35" t="s">
        <v>420</v>
      </c>
    </row>
    <row r="185" spans="1:16" ht="12.75">
      <c r="A185" s="25" t="s">
        <v>46</v>
      </c>
      <c s="29" t="s">
        <v>421</v>
      </c>
      <c s="29" t="s">
        <v>422</v>
      </c>
      <c s="25" t="s">
        <v>48</v>
      </c>
      <c s="30" t="s">
        <v>423</v>
      </c>
      <c s="31" t="s">
        <v>50</v>
      </c>
      <c s="32">
        <v>38.22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424</v>
      </c>
    </row>
    <row r="188" spans="1:5" ht="12.75">
      <c r="A188" t="s">
        <v>56</v>
      </c>
      <c r="E188" s="35" t="s">
        <v>425</v>
      </c>
    </row>
    <row r="189" spans="1:16" ht="12.75">
      <c r="A189" s="25" t="s">
        <v>46</v>
      </c>
      <c s="29" t="s">
        <v>426</v>
      </c>
      <c s="29" t="s">
        <v>427</v>
      </c>
      <c s="25" t="s">
        <v>48</v>
      </c>
      <c s="30" t="s">
        <v>428</v>
      </c>
      <c s="31" t="s">
        <v>105</v>
      </c>
      <c s="32">
        <v>48.44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429</v>
      </c>
    </row>
    <row r="192" spans="1:5" ht="38.25">
      <c r="A192" t="s">
        <v>56</v>
      </c>
      <c r="E192" s="35" t="s">
        <v>420</v>
      </c>
    </row>
    <row r="193" spans="1:16" ht="12.75">
      <c r="A193" s="25" t="s">
        <v>46</v>
      </c>
      <c s="29" t="s">
        <v>430</v>
      </c>
      <c s="29" t="s">
        <v>431</v>
      </c>
      <c s="25" t="s">
        <v>48</v>
      </c>
      <c s="30" t="s">
        <v>432</v>
      </c>
      <c s="31" t="s">
        <v>105</v>
      </c>
      <c s="32">
        <v>31.2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433</v>
      </c>
    </row>
    <row r="196" spans="1:5" ht="280.5">
      <c r="A196" t="s">
        <v>56</v>
      </c>
      <c r="E196" s="35" t="s">
        <v>434</v>
      </c>
    </row>
    <row r="197" spans="1:16" ht="12.75">
      <c r="A197" s="25" t="s">
        <v>46</v>
      </c>
      <c s="29" t="s">
        <v>435</v>
      </c>
      <c s="29" t="s">
        <v>436</v>
      </c>
      <c s="25" t="s">
        <v>48</v>
      </c>
      <c s="30" t="s">
        <v>437</v>
      </c>
      <c s="31" t="s">
        <v>297</v>
      </c>
      <c s="32">
        <v>432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438</v>
      </c>
    </row>
    <row r="199" spans="1:5" ht="12.75">
      <c r="A199" s="36" t="s">
        <v>54</v>
      </c>
      <c r="E199" s="37" t="s">
        <v>439</v>
      </c>
    </row>
    <row r="200" spans="1:5" ht="409.5">
      <c r="A200" t="s">
        <v>56</v>
      </c>
      <c r="E200" s="35" t="s">
        <v>440</v>
      </c>
    </row>
    <row r="201" spans="1:16" ht="12.75">
      <c r="A201" s="25" t="s">
        <v>46</v>
      </c>
      <c s="29" t="s">
        <v>441</v>
      </c>
      <c s="29" t="s">
        <v>442</v>
      </c>
      <c s="25" t="s">
        <v>48</v>
      </c>
      <c s="30" t="s">
        <v>443</v>
      </c>
      <c s="31" t="s">
        <v>60</v>
      </c>
      <c s="32">
        <v>8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12.75">
      <c r="A203" s="36" t="s">
        <v>54</v>
      </c>
      <c r="E203" s="37" t="s">
        <v>444</v>
      </c>
    </row>
    <row r="204" spans="1:5" ht="267.75">
      <c r="A204" t="s">
        <v>56</v>
      </c>
      <c r="E204" s="35" t="s">
        <v>445</v>
      </c>
    </row>
    <row r="205" spans="1:16" ht="12.75">
      <c r="A205" s="25" t="s">
        <v>46</v>
      </c>
      <c s="29" t="s">
        <v>446</v>
      </c>
      <c s="29" t="s">
        <v>447</v>
      </c>
      <c s="25" t="s">
        <v>48</v>
      </c>
      <c s="30" t="s">
        <v>448</v>
      </c>
      <c s="31" t="s">
        <v>60</v>
      </c>
      <c s="32">
        <v>24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449</v>
      </c>
    </row>
    <row r="207" spans="1:5" ht="12.75">
      <c r="A207" s="36" t="s">
        <v>54</v>
      </c>
      <c r="E207" s="37" t="s">
        <v>450</v>
      </c>
    </row>
    <row r="208" spans="1:5" ht="267.75">
      <c r="A208" t="s">
        <v>56</v>
      </c>
      <c r="E208" s="35" t="s">
        <v>451</v>
      </c>
    </row>
    <row r="209" spans="1:16" ht="12.75">
      <c r="A209" s="25" t="s">
        <v>46</v>
      </c>
      <c s="29" t="s">
        <v>452</v>
      </c>
      <c s="29" t="s">
        <v>453</v>
      </c>
      <c s="25" t="s">
        <v>48</v>
      </c>
      <c s="30" t="s">
        <v>454</v>
      </c>
      <c s="31" t="s">
        <v>50</v>
      </c>
      <c s="32">
        <v>438.6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455</v>
      </c>
    </row>
    <row r="212" spans="1:5" ht="25.5">
      <c r="A212" t="s">
        <v>56</v>
      </c>
      <c r="E212" s="35" t="s">
        <v>456</v>
      </c>
    </row>
    <row r="213" spans="1:16" ht="12.75">
      <c r="A213" s="25" t="s">
        <v>46</v>
      </c>
      <c s="29" t="s">
        <v>457</v>
      </c>
      <c s="29" t="s">
        <v>458</v>
      </c>
      <c s="25" t="s">
        <v>48</v>
      </c>
      <c s="30" t="s">
        <v>459</v>
      </c>
      <c s="31" t="s">
        <v>50</v>
      </c>
      <c s="32">
        <v>2087.343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25.5">
      <c r="A215" s="36" t="s">
        <v>54</v>
      </c>
      <c r="E215" s="37" t="s">
        <v>460</v>
      </c>
    </row>
    <row r="216" spans="1:5" ht="25.5">
      <c r="A216" t="s">
        <v>56</v>
      </c>
      <c r="E216" s="35" t="s">
        <v>456</v>
      </c>
    </row>
    <row r="217" spans="1:16" ht="12.75">
      <c r="A217" s="25" t="s">
        <v>46</v>
      </c>
      <c s="29" t="s">
        <v>461</v>
      </c>
      <c s="29" t="s">
        <v>462</v>
      </c>
      <c s="25" t="s">
        <v>48</v>
      </c>
      <c s="30" t="s">
        <v>463</v>
      </c>
      <c s="31" t="s">
        <v>464</v>
      </c>
      <c s="32">
        <v>6415.919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48</v>
      </c>
    </row>
    <row r="219" spans="1:5" ht="12.75">
      <c r="A219" s="36" t="s">
        <v>54</v>
      </c>
      <c r="E219" s="37" t="s">
        <v>465</v>
      </c>
    </row>
    <row r="220" spans="1:5" ht="25.5">
      <c r="A220" t="s">
        <v>56</v>
      </c>
      <c r="E220" s="35" t="s">
        <v>466</v>
      </c>
    </row>
    <row r="221" spans="1:16" ht="12.75">
      <c r="A221" s="25" t="s">
        <v>46</v>
      </c>
      <c s="29" t="s">
        <v>467</v>
      </c>
      <c s="29" t="s">
        <v>468</v>
      </c>
      <c s="25" t="s">
        <v>48</v>
      </c>
      <c s="30" t="s">
        <v>469</v>
      </c>
      <c s="31" t="s">
        <v>464</v>
      </c>
      <c s="32">
        <v>105.516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25.5">
      <c r="A222" s="34" t="s">
        <v>52</v>
      </c>
      <c r="E222" s="35" t="s">
        <v>470</v>
      </c>
    </row>
    <row r="223" spans="1:5" ht="12.75">
      <c r="A223" s="36" t="s">
        <v>54</v>
      </c>
      <c r="E223" s="37" t="s">
        <v>471</v>
      </c>
    </row>
    <row r="224" spans="1:5" ht="25.5">
      <c r="A224" t="s">
        <v>56</v>
      </c>
      <c r="E224" s="35" t="s">
        <v>466</v>
      </c>
    </row>
    <row r="225" spans="1:16" ht="12.75">
      <c r="A225" s="25" t="s">
        <v>46</v>
      </c>
      <c s="29" t="s">
        <v>472</v>
      </c>
      <c s="29" t="s">
        <v>473</v>
      </c>
      <c s="25" t="s">
        <v>48</v>
      </c>
      <c s="30" t="s">
        <v>474</v>
      </c>
      <c s="31" t="s">
        <v>66</v>
      </c>
      <c s="32">
        <v>45.651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100</v>
      </c>
    </row>
    <row r="227" spans="1:5" ht="12.75">
      <c r="A227" s="36" t="s">
        <v>54</v>
      </c>
      <c r="E227" s="37" t="s">
        <v>475</v>
      </c>
    </row>
    <row r="228" spans="1:5" ht="102">
      <c r="A228" t="s">
        <v>56</v>
      </c>
      <c r="E228" s="35" t="s">
        <v>476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477</v>
      </c>
      <c s="38">
        <f>0+I8+I17+I34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477</v>
      </c>
      <c s="6"/>
      <c s="18" t="s">
        <v>478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25.5">
      <c r="A9" s="25" t="s">
        <v>46</v>
      </c>
      <c s="29" t="s">
        <v>28</v>
      </c>
      <c s="29" t="s">
        <v>86</v>
      </c>
      <c s="25" t="s">
        <v>82</v>
      </c>
      <c s="30" t="s">
        <v>83</v>
      </c>
      <c s="31" t="s">
        <v>79</v>
      </c>
      <c s="32">
        <v>2.24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87</v>
      </c>
    </row>
    <row r="11" spans="1:5" ht="38.25">
      <c r="A11" s="36" t="s">
        <v>54</v>
      </c>
      <c r="E11" s="37" t="s">
        <v>479</v>
      </c>
    </row>
    <row r="12" spans="1:5" ht="89.25">
      <c r="A12" t="s">
        <v>56</v>
      </c>
      <c r="E12" s="35" t="s">
        <v>85</v>
      </c>
    </row>
    <row r="13" spans="1:16" ht="12.75">
      <c r="A13" s="25" t="s">
        <v>46</v>
      </c>
      <c s="29" t="s">
        <v>22</v>
      </c>
      <c s="29" t="s">
        <v>480</v>
      </c>
      <c s="25" t="s">
        <v>48</v>
      </c>
      <c s="30" t="s">
        <v>481</v>
      </c>
      <c s="31" t="s">
        <v>267</v>
      </c>
      <c s="32">
        <v>15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482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483</v>
      </c>
    </row>
    <row r="17" spans="1:18" ht="12.75" customHeight="1">
      <c r="A17" s="6" t="s">
        <v>44</v>
      </c>
      <c s="6"/>
      <c s="40" t="s">
        <v>28</v>
      </c>
      <c s="6"/>
      <c s="27" t="s">
        <v>45</v>
      </c>
      <c s="6"/>
      <c s="6"/>
      <c s="6"/>
      <c s="41">
        <f>0+Q17</f>
      </c>
      <c s="6"/>
      <c r="O17">
        <f>0+R17</f>
      </c>
      <c r="Q17">
        <f>0+I18+I22+I26+I30</f>
      </c>
      <c>
        <f>0+O18+O22+O26+O30</f>
      </c>
    </row>
    <row r="18" spans="1:16" ht="12.75">
      <c r="A18" s="25" t="s">
        <v>46</v>
      </c>
      <c s="29" t="s">
        <v>21</v>
      </c>
      <c s="29" t="s">
        <v>126</v>
      </c>
      <c s="25" t="s">
        <v>48</v>
      </c>
      <c s="30" t="s">
        <v>127</v>
      </c>
      <c s="31" t="s">
        <v>66</v>
      </c>
      <c s="32">
        <v>4.48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128</v>
      </c>
    </row>
    <row r="20" spans="1:5" ht="12.75">
      <c r="A20" s="36" t="s">
        <v>54</v>
      </c>
      <c r="E20" s="37" t="s">
        <v>484</v>
      </c>
    </row>
    <row r="21" spans="1:5" ht="306">
      <c r="A21" t="s">
        <v>56</v>
      </c>
      <c r="E21" s="35" t="s">
        <v>130</v>
      </c>
    </row>
    <row r="22" spans="1:16" ht="12.75">
      <c r="A22" s="25" t="s">
        <v>46</v>
      </c>
      <c s="29" t="s">
        <v>32</v>
      </c>
      <c s="29" t="s">
        <v>485</v>
      </c>
      <c s="25" t="s">
        <v>48</v>
      </c>
      <c s="30" t="s">
        <v>486</v>
      </c>
      <c s="31" t="s">
        <v>66</v>
      </c>
      <c s="32">
        <v>5.6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280</v>
      </c>
    </row>
    <row r="24" spans="1:5" ht="12.75">
      <c r="A24" s="36" t="s">
        <v>54</v>
      </c>
      <c r="E24" s="37" t="s">
        <v>487</v>
      </c>
    </row>
    <row r="25" spans="1:5" ht="318.75">
      <c r="A25" t="s">
        <v>56</v>
      </c>
      <c r="E25" s="35" t="s">
        <v>488</v>
      </c>
    </row>
    <row r="26" spans="1:16" ht="12.75">
      <c r="A26" s="25" t="s">
        <v>46</v>
      </c>
      <c s="29" t="s">
        <v>34</v>
      </c>
      <c s="29" t="s">
        <v>70</v>
      </c>
      <c s="25" t="s">
        <v>48</v>
      </c>
      <c s="30" t="s">
        <v>71</v>
      </c>
      <c s="31" t="s">
        <v>66</v>
      </c>
      <c s="32">
        <v>5.6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12.75">
      <c r="A28" s="36" t="s">
        <v>54</v>
      </c>
      <c r="E28" s="37" t="s">
        <v>489</v>
      </c>
    </row>
    <row r="29" spans="1:5" ht="191.25">
      <c r="A29" t="s">
        <v>56</v>
      </c>
      <c r="E29" s="35" t="s">
        <v>73</v>
      </c>
    </row>
    <row r="30" spans="1:16" ht="12.75">
      <c r="A30" s="25" t="s">
        <v>46</v>
      </c>
      <c s="29" t="s">
        <v>36</v>
      </c>
      <c s="29" t="s">
        <v>284</v>
      </c>
      <c s="25" t="s">
        <v>48</v>
      </c>
      <c s="30" t="s">
        <v>285</v>
      </c>
      <c s="31" t="s">
        <v>66</v>
      </c>
      <c s="32">
        <v>4.48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490</v>
      </c>
    </row>
    <row r="33" spans="1:5" ht="229.5">
      <c r="A33" t="s">
        <v>56</v>
      </c>
      <c r="E33" s="35" t="s">
        <v>287</v>
      </c>
    </row>
    <row r="34" spans="1:18" ht="12.75" customHeight="1">
      <c r="A34" s="6" t="s">
        <v>44</v>
      </c>
      <c s="6"/>
      <c s="40" t="s">
        <v>102</v>
      </c>
      <c s="6"/>
      <c s="27" t="s">
        <v>351</v>
      </c>
      <c s="6"/>
      <c s="6"/>
      <c s="6"/>
      <c s="41">
        <f>0+Q34</f>
      </c>
      <c s="6"/>
      <c r="O34">
        <f>0+R34</f>
      </c>
      <c r="Q34">
        <f>0+I35+I39+I43+I47+I51+I55+I59+I63</f>
      </c>
      <c>
        <f>0+O35+O39+O43+O47+O51+O55+O59+O63</f>
      </c>
    </row>
    <row r="35" spans="1:16" ht="12.75">
      <c r="A35" s="25" t="s">
        <v>46</v>
      </c>
      <c s="29" t="s">
        <v>102</v>
      </c>
      <c s="29" t="s">
        <v>491</v>
      </c>
      <c s="25" t="s">
        <v>48</v>
      </c>
      <c s="30" t="s">
        <v>492</v>
      </c>
      <c s="31" t="s">
        <v>105</v>
      </c>
      <c s="32">
        <v>8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12.75">
      <c r="A36" s="34" t="s">
        <v>52</v>
      </c>
      <c r="E36" s="35" t="s">
        <v>493</v>
      </c>
    </row>
    <row r="37" spans="1:5" ht="12.75">
      <c r="A37" s="36" t="s">
        <v>54</v>
      </c>
      <c r="E37" s="37" t="s">
        <v>494</v>
      </c>
    </row>
    <row r="38" spans="1:5" ht="89.25">
      <c r="A38" t="s">
        <v>56</v>
      </c>
      <c r="E38" s="35" t="s">
        <v>495</v>
      </c>
    </row>
    <row r="39" spans="1:16" ht="12.75">
      <c r="A39" s="25" t="s">
        <v>46</v>
      </c>
      <c s="29" t="s">
        <v>107</v>
      </c>
      <c s="29" t="s">
        <v>496</v>
      </c>
      <c s="25" t="s">
        <v>48</v>
      </c>
      <c s="30" t="s">
        <v>497</v>
      </c>
      <c s="31" t="s">
        <v>105</v>
      </c>
      <c s="32">
        <v>14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12.75">
      <c r="A40" s="34" t="s">
        <v>52</v>
      </c>
      <c r="E40" s="35" t="s">
        <v>498</v>
      </c>
    </row>
    <row r="41" spans="1:5" ht="12.75">
      <c r="A41" s="36" t="s">
        <v>54</v>
      </c>
      <c r="E41" s="37" t="s">
        <v>499</v>
      </c>
    </row>
    <row r="42" spans="1:5" ht="140.25">
      <c r="A42" t="s">
        <v>56</v>
      </c>
      <c r="E42" s="35" t="s">
        <v>500</v>
      </c>
    </row>
    <row r="43" spans="1:16" ht="38.25">
      <c r="A43" s="25" t="s">
        <v>46</v>
      </c>
      <c s="29" t="s">
        <v>39</v>
      </c>
      <c s="29" t="s">
        <v>501</v>
      </c>
      <c s="25" t="s">
        <v>48</v>
      </c>
      <c s="30" t="s">
        <v>502</v>
      </c>
      <c s="31" t="s">
        <v>105</v>
      </c>
      <c s="32">
        <v>122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503</v>
      </c>
    </row>
    <row r="45" spans="1:5" ht="12.75">
      <c r="A45" s="36" t="s">
        <v>54</v>
      </c>
      <c r="E45" s="37" t="s">
        <v>504</v>
      </c>
    </row>
    <row r="46" spans="1:5" ht="76.5">
      <c r="A46" t="s">
        <v>56</v>
      </c>
      <c r="E46" s="35" t="s">
        <v>505</v>
      </c>
    </row>
    <row r="47" spans="1:16" ht="12.75">
      <c r="A47" s="25" t="s">
        <v>46</v>
      </c>
      <c s="29" t="s">
        <v>41</v>
      </c>
      <c s="29" t="s">
        <v>506</v>
      </c>
      <c s="25" t="s">
        <v>48</v>
      </c>
      <c s="30" t="s">
        <v>507</v>
      </c>
      <c s="31" t="s">
        <v>105</v>
      </c>
      <c s="32">
        <v>130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508</v>
      </c>
    </row>
    <row r="49" spans="1:5" ht="12.75">
      <c r="A49" s="36" t="s">
        <v>54</v>
      </c>
      <c r="E49" s="37" t="s">
        <v>509</v>
      </c>
    </row>
    <row r="50" spans="1:5" ht="89.25">
      <c r="A50" t="s">
        <v>56</v>
      </c>
      <c r="E50" s="35" t="s">
        <v>510</v>
      </c>
    </row>
    <row r="51" spans="1:16" ht="38.25">
      <c r="A51" s="25" t="s">
        <v>46</v>
      </c>
      <c s="29" t="s">
        <v>43</v>
      </c>
      <c s="29" t="s">
        <v>511</v>
      </c>
      <c s="25" t="s">
        <v>48</v>
      </c>
      <c s="30" t="s">
        <v>512</v>
      </c>
      <c s="31" t="s">
        <v>60</v>
      </c>
      <c s="32">
        <v>8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4" t="s">
        <v>52</v>
      </c>
      <c r="E52" s="35" t="s">
        <v>48</v>
      </c>
    </row>
    <row r="53" spans="1:5" ht="38.25">
      <c r="A53" s="36" t="s">
        <v>54</v>
      </c>
      <c r="E53" s="37" t="s">
        <v>513</v>
      </c>
    </row>
    <row r="54" spans="1:5" ht="89.25">
      <c r="A54" t="s">
        <v>56</v>
      </c>
      <c r="E54" s="35" t="s">
        <v>514</v>
      </c>
    </row>
    <row r="55" spans="1:16" ht="12.75">
      <c r="A55" s="25" t="s">
        <v>46</v>
      </c>
      <c s="29" t="s">
        <v>125</v>
      </c>
      <c s="29" t="s">
        <v>515</v>
      </c>
      <c s="25" t="s">
        <v>48</v>
      </c>
      <c s="30" t="s">
        <v>516</v>
      </c>
      <c s="31" t="s">
        <v>105</v>
      </c>
      <c s="32">
        <v>130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517</v>
      </c>
    </row>
    <row r="57" spans="1:5" ht="12.75">
      <c r="A57" s="36" t="s">
        <v>54</v>
      </c>
      <c r="E57" s="37" t="s">
        <v>509</v>
      </c>
    </row>
    <row r="58" spans="1:5" ht="76.5">
      <c r="A58" t="s">
        <v>56</v>
      </c>
      <c r="E58" s="35" t="s">
        <v>518</v>
      </c>
    </row>
    <row r="59" spans="1:16" ht="12.75">
      <c r="A59" s="25" t="s">
        <v>46</v>
      </c>
      <c s="29" t="s">
        <v>131</v>
      </c>
      <c s="29" t="s">
        <v>519</v>
      </c>
      <c s="25" t="s">
        <v>48</v>
      </c>
      <c s="30" t="s">
        <v>520</v>
      </c>
      <c s="31" t="s">
        <v>105</v>
      </c>
      <c s="32">
        <v>125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521</v>
      </c>
    </row>
    <row r="61" spans="1:5" ht="12.75">
      <c r="A61" s="36" t="s">
        <v>54</v>
      </c>
      <c r="E61" s="37" t="s">
        <v>522</v>
      </c>
    </row>
    <row r="62" spans="1:5" ht="114.75">
      <c r="A62" t="s">
        <v>56</v>
      </c>
      <c r="E62" s="35" t="s">
        <v>523</v>
      </c>
    </row>
    <row r="63" spans="1:16" ht="12.75">
      <c r="A63" s="25" t="s">
        <v>46</v>
      </c>
      <c s="29" t="s">
        <v>133</v>
      </c>
      <c s="29" t="s">
        <v>524</v>
      </c>
      <c s="25" t="s">
        <v>48</v>
      </c>
      <c s="30" t="s">
        <v>525</v>
      </c>
      <c s="31" t="s">
        <v>60</v>
      </c>
      <c s="32">
        <v>6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526</v>
      </c>
    </row>
    <row r="65" spans="1:5" ht="12.75">
      <c r="A65" s="36" t="s">
        <v>54</v>
      </c>
      <c r="E65" s="37" t="s">
        <v>527</v>
      </c>
    </row>
    <row r="66" spans="1:5" ht="114.75">
      <c r="A66" t="s">
        <v>56</v>
      </c>
      <c r="E66" s="35" t="s">
        <v>528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0+O8+O17+O38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529</v>
      </c>
      <c s="38">
        <f>0+I8+I17+I38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529</v>
      </c>
      <c s="6"/>
      <c s="18" t="s">
        <v>530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25.5">
      <c r="A9" s="25" t="s">
        <v>46</v>
      </c>
      <c s="29" t="s">
        <v>28</v>
      </c>
      <c s="29" t="s">
        <v>86</v>
      </c>
      <c s="25" t="s">
        <v>82</v>
      </c>
      <c s="30" t="s">
        <v>83</v>
      </c>
      <c s="31" t="s">
        <v>79</v>
      </c>
      <c s="32">
        <v>2.24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87</v>
      </c>
    </row>
    <row r="11" spans="1:5" ht="38.25">
      <c r="A11" s="36" t="s">
        <v>54</v>
      </c>
      <c r="E11" s="37" t="s">
        <v>479</v>
      </c>
    </row>
    <row r="12" spans="1:5" ht="89.25">
      <c r="A12" t="s">
        <v>56</v>
      </c>
      <c r="E12" s="35" t="s">
        <v>85</v>
      </c>
    </row>
    <row r="13" spans="1:16" ht="12.75">
      <c r="A13" s="25" t="s">
        <v>46</v>
      </c>
      <c s="29" t="s">
        <v>22</v>
      </c>
      <c s="29" t="s">
        <v>480</v>
      </c>
      <c s="25" t="s">
        <v>48</v>
      </c>
      <c s="30" t="s">
        <v>481</v>
      </c>
      <c s="31" t="s">
        <v>267</v>
      </c>
      <c s="32">
        <v>15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482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483</v>
      </c>
    </row>
    <row r="17" spans="1:18" ht="12.75" customHeight="1">
      <c r="A17" s="6" t="s">
        <v>44</v>
      </c>
      <c s="6"/>
      <c s="40" t="s">
        <v>28</v>
      </c>
      <c s="6"/>
      <c s="27" t="s">
        <v>45</v>
      </c>
      <c s="6"/>
      <c s="6"/>
      <c s="6"/>
      <c s="41">
        <f>0+Q17</f>
      </c>
      <c s="6"/>
      <c r="O17">
        <f>0+R17</f>
      </c>
      <c r="Q17">
        <f>0+I18+I22+I26+I30+I34</f>
      </c>
      <c>
        <f>0+O18+O22+O26+O30+O34</f>
      </c>
    </row>
    <row r="18" spans="1:16" ht="12.75">
      <c r="A18" s="25" t="s">
        <v>46</v>
      </c>
      <c s="29" t="s">
        <v>21</v>
      </c>
      <c s="29" t="s">
        <v>126</v>
      </c>
      <c s="25" t="s">
        <v>48</v>
      </c>
      <c s="30" t="s">
        <v>127</v>
      </c>
      <c s="31" t="s">
        <v>66</v>
      </c>
      <c s="32">
        <v>4.48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128</v>
      </c>
    </row>
    <row r="20" spans="1:5" ht="12.75">
      <c r="A20" s="36" t="s">
        <v>54</v>
      </c>
      <c r="E20" s="37" t="s">
        <v>484</v>
      </c>
    </row>
    <row r="21" spans="1:5" ht="306">
      <c r="A21" t="s">
        <v>56</v>
      </c>
      <c r="E21" s="35" t="s">
        <v>130</v>
      </c>
    </row>
    <row r="22" spans="1:16" ht="12.75">
      <c r="A22" s="25" t="s">
        <v>46</v>
      </c>
      <c s="29" t="s">
        <v>32</v>
      </c>
      <c s="29" t="s">
        <v>485</v>
      </c>
      <c s="25" t="s">
        <v>48</v>
      </c>
      <c s="30" t="s">
        <v>486</v>
      </c>
      <c s="31" t="s">
        <v>66</v>
      </c>
      <c s="32">
        <v>5.6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280</v>
      </c>
    </row>
    <row r="24" spans="1:5" ht="12.75">
      <c r="A24" s="36" t="s">
        <v>54</v>
      </c>
      <c r="E24" s="37" t="s">
        <v>487</v>
      </c>
    </row>
    <row r="25" spans="1:5" ht="318.75">
      <c r="A25" t="s">
        <v>56</v>
      </c>
      <c r="E25" s="35" t="s">
        <v>282</v>
      </c>
    </row>
    <row r="26" spans="1:16" ht="12.75">
      <c r="A26" s="25" t="s">
        <v>46</v>
      </c>
      <c s="29" t="s">
        <v>34</v>
      </c>
      <c s="29" t="s">
        <v>70</v>
      </c>
      <c s="25" t="s">
        <v>48</v>
      </c>
      <c s="30" t="s">
        <v>71</v>
      </c>
      <c s="31" t="s">
        <v>66</v>
      </c>
      <c s="32">
        <v>5.6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12.75">
      <c r="A28" s="36" t="s">
        <v>54</v>
      </c>
      <c r="E28" s="37" t="s">
        <v>489</v>
      </c>
    </row>
    <row r="29" spans="1:5" ht="191.25">
      <c r="A29" t="s">
        <v>56</v>
      </c>
      <c r="E29" s="35" t="s">
        <v>73</v>
      </c>
    </row>
    <row r="30" spans="1:16" ht="12.75">
      <c r="A30" s="25" t="s">
        <v>46</v>
      </c>
      <c s="29" t="s">
        <v>36</v>
      </c>
      <c s="29" t="s">
        <v>284</v>
      </c>
      <c s="25" t="s">
        <v>48</v>
      </c>
      <c s="30" t="s">
        <v>285</v>
      </c>
      <c s="31" t="s">
        <v>66</v>
      </c>
      <c s="32">
        <v>4.48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490</v>
      </c>
    </row>
    <row r="33" spans="1:5" ht="229.5">
      <c r="A33" t="s">
        <v>56</v>
      </c>
      <c r="E33" s="35" t="s">
        <v>531</v>
      </c>
    </row>
    <row r="34" spans="1:16" ht="12.75">
      <c r="A34" s="25" t="s">
        <v>46</v>
      </c>
      <c s="29" t="s">
        <v>102</v>
      </c>
      <c s="29" t="s">
        <v>140</v>
      </c>
      <c s="25" t="s">
        <v>48</v>
      </c>
      <c s="30" t="s">
        <v>141</v>
      </c>
      <c s="31" t="s">
        <v>50</v>
      </c>
      <c s="32">
        <v>3.5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54</v>
      </c>
      <c r="E36" s="37" t="s">
        <v>532</v>
      </c>
    </row>
    <row r="37" spans="1:5" ht="25.5">
      <c r="A37" t="s">
        <v>56</v>
      </c>
      <c r="E37" s="35" t="s">
        <v>143</v>
      </c>
    </row>
    <row r="38" spans="1:18" ht="12.75" customHeight="1">
      <c r="A38" s="6" t="s">
        <v>44</v>
      </c>
      <c s="6"/>
      <c s="40" t="s">
        <v>102</v>
      </c>
      <c s="6"/>
      <c s="27" t="s">
        <v>351</v>
      </c>
      <c s="6"/>
      <c s="6"/>
      <c s="6"/>
      <c s="41">
        <f>0+Q38</f>
      </c>
      <c s="6"/>
      <c r="O38">
        <f>0+R38</f>
      </c>
      <c r="Q38">
        <f>0+I39+I43+I47+I51+I55+I59+I63+I67+I71+I75</f>
      </c>
      <c>
        <f>0+O39+O43+O47+O51+O55+O59+O63+O67+O71+O75</f>
      </c>
    </row>
    <row r="39" spans="1:16" ht="12.75">
      <c r="A39" s="25" t="s">
        <v>46</v>
      </c>
      <c s="29" t="s">
        <v>107</v>
      </c>
      <c s="29" t="s">
        <v>491</v>
      </c>
      <c s="25" t="s">
        <v>48</v>
      </c>
      <c s="30" t="s">
        <v>492</v>
      </c>
      <c s="31" t="s">
        <v>105</v>
      </c>
      <c s="32">
        <v>8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12.75">
      <c r="A40" s="34" t="s">
        <v>52</v>
      </c>
      <c r="E40" s="35" t="s">
        <v>493</v>
      </c>
    </row>
    <row r="41" spans="1:5" ht="12.75">
      <c r="A41" s="36" t="s">
        <v>54</v>
      </c>
      <c r="E41" s="37" t="s">
        <v>494</v>
      </c>
    </row>
    <row r="42" spans="1:5" ht="89.25">
      <c r="A42" t="s">
        <v>56</v>
      </c>
      <c r="E42" s="35" t="s">
        <v>495</v>
      </c>
    </row>
    <row r="43" spans="1:16" ht="12.75">
      <c r="A43" s="25" t="s">
        <v>46</v>
      </c>
      <c s="29" t="s">
        <v>39</v>
      </c>
      <c s="29" t="s">
        <v>496</v>
      </c>
      <c s="25" t="s">
        <v>48</v>
      </c>
      <c s="30" t="s">
        <v>497</v>
      </c>
      <c s="31" t="s">
        <v>105</v>
      </c>
      <c s="32">
        <v>14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498</v>
      </c>
    </row>
    <row r="45" spans="1:5" ht="12.75">
      <c r="A45" s="36" t="s">
        <v>54</v>
      </c>
      <c r="E45" s="37" t="s">
        <v>499</v>
      </c>
    </row>
    <row r="46" spans="1:5" ht="140.25">
      <c r="A46" t="s">
        <v>56</v>
      </c>
      <c r="E46" s="35" t="s">
        <v>500</v>
      </c>
    </row>
    <row r="47" spans="1:16" ht="12.75">
      <c r="A47" s="25" t="s">
        <v>46</v>
      </c>
      <c s="29" t="s">
        <v>41</v>
      </c>
      <c s="29" t="s">
        <v>533</v>
      </c>
      <c s="25" t="s">
        <v>48</v>
      </c>
      <c s="30" t="s">
        <v>534</v>
      </c>
      <c s="31" t="s">
        <v>105</v>
      </c>
      <c s="32">
        <v>122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2.75">
      <c r="A49" s="36" t="s">
        <v>54</v>
      </c>
      <c r="E49" s="37" t="s">
        <v>504</v>
      </c>
    </row>
    <row r="50" spans="1:5" ht="76.5">
      <c r="A50" t="s">
        <v>56</v>
      </c>
      <c r="E50" s="35" t="s">
        <v>535</v>
      </c>
    </row>
    <row r="51" spans="1:16" ht="12.75">
      <c r="A51" s="25" t="s">
        <v>46</v>
      </c>
      <c s="29" t="s">
        <v>43</v>
      </c>
      <c s="29" t="s">
        <v>536</v>
      </c>
      <c s="25" t="s">
        <v>48</v>
      </c>
      <c s="30" t="s">
        <v>537</v>
      </c>
      <c s="31" t="s">
        <v>267</v>
      </c>
      <c s="32">
        <v>1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4" t="s">
        <v>52</v>
      </c>
      <c r="E52" s="35" t="s">
        <v>48</v>
      </c>
    </row>
    <row r="53" spans="1:5" ht="12.75">
      <c r="A53" s="36" t="s">
        <v>54</v>
      </c>
      <c r="E53" s="37" t="s">
        <v>538</v>
      </c>
    </row>
    <row r="54" spans="1:5" ht="102">
      <c r="A54" t="s">
        <v>56</v>
      </c>
      <c r="E54" s="35" t="s">
        <v>539</v>
      </c>
    </row>
    <row r="55" spans="1:16" ht="12.75">
      <c r="A55" s="25" t="s">
        <v>46</v>
      </c>
      <c s="29" t="s">
        <v>125</v>
      </c>
      <c s="29" t="s">
        <v>540</v>
      </c>
      <c s="25" t="s">
        <v>48</v>
      </c>
      <c s="30" t="s">
        <v>541</v>
      </c>
      <c s="31" t="s">
        <v>105</v>
      </c>
      <c s="32">
        <v>130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542</v>
      </c>
    </row>
    <row r="57" spans="1:5" ht="12.75">
      <c r="A57" s="36" t="s">
        <v>54</v>
      </c>
      <c r="E57" s="37" t="s">
        <v>509</v>
      </c>
    </row>
    <row r="58" spans="1:5" ht="89.25">
      <c r="A58" t="s">
        <v>56</v>
      </c>
      <c r="E58" s="35" t="s">
        <v>510</v>
      </c>
    </row>
    <row r="59" spans="1:16" ht="38.25">
      <c r="A59" s="25" t="s">
        <v>46</v>
      </c>
      <c s="29" t="s">
        <v>131</v>
      </c>
      <c s="29" t="s">
        <v>543</v>
      </c>
      <c s="25" t="s">
        <v>48</v>
      </c>
      <c s="30" t="s">
        <v>544</v>
      </c>
      <c s="31" t="s">
        <v>60</v>
      </c>
      <c s="32">
        <v>4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545</v>
      </c>
    </row>
    <row r="61" spans="1:5" ht="12.75">
      <c r="A61" s="36" t="s">
        <v>54</v>
      </c>
      <c r="E61" s="37" t="s">
        <v>546</v>
      </c>
    </row>
    <row r="62" spans="1:5" ht="89.25">
      <c r="A62" t="s">
        <v>56</v>
      </c>
      <c r="E62" s="35" t="s">
        <v>514</v>
      </c>
    </row>
    <row r="63" spans="1:16" ht="38.25">
      <c r="A63" s="25" t="s">
        <v>46</v>
      </c>
      <c s="29" t="s">
        <v>133</v>
      </c>
      <c s="29" t="s">
        <v>511</v>
      </c>
      <c s="25" t="s">
        <v>48</v>
      </c>
      <c s="30" t="s">
        <v>512</v>
      </c>
      <c s="31" t="s">
        <v>60</v>
      </c>
      <c s="32">
        <v>4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25.5">
      <c r="A65" s="36" t="s">
        <v>54</v>
      </c>
      <c r="E65" s="37" t="s">
        <v>547</v>
      </c>
    </row>
    <row r="66" spans="1:5" ht="89.25">
      <c r="A66" t="s">
        <v>56</v>
      </c>
      <c r="E66" s="35" t="s">
        <v>514</v>
      </c>
    </row>
    <row r="67" spans="1:16" ht="12.75">
      <c r="A67" s="25" t="s">
        <v>46</v>
      </c>
      <c s="29" t="s">
        <v>139</v>
      </c>
      <c s="29" t="s">
        <v>515</v>
      </c>
      <c s="25" t="s">
        <v>48</v>
      </c>
      <c s="30" t="s">
        <v>516</v>
      </c>
      <c s="31" t="s">
        <v>105</v>
      </c>
      <c s="32">
        <v>130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548</v>
      </c>
    </row>
    <row r="69" spans="1:5" ht="12.75">
      <c r="A69" s="36" t="s">
        <v>54</v>
      </c>
      <c r="E69" s="37" t="s">
        <v>509</v>
      </c>
    </row>
    <row r="70" spans="1:5" ht="76.5">
      <c r="A70" t="s">
        <v>56</v>
      </c>
      <c r="E70" s="35" t="s">
        <v>518</v>
      </c>
    </row>
    <row r="71" spans="1:16" ht="12.75">
      <c r="A71" s="25" t="s">
        <v>46</v>
      </c>
      <c s="29" t="s">
        <v>145</v>
      </c>
      <c s="29" t="s">
        <v>519</v>
      </c>
      <c s="25" t="s">
        <v>48</v>
      </c>
      <c s="30" t="s">
        <v>520</v>
      </c>
      <c s="31" t="s">
        <v>105</v>
      </c>
      <c s="32">
        <v>130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521</v>
      </c>
    </row>
    <row r="73" spans="1:5" ht="12.75">
      <c r="A73" s="36" t="s">
        <v>54</v>
      </c>
      <c r="E73" s="37" t="s">
        <v>549</v>
      </c>
    </row>
    <row r="74" spans="1:5" ht="114.75">
      <c r="A74" t="s">
        <v>56</v>
      </c>
      <c r="E74" s="35" t="s">
        <v>523</v>
      </c>
    </row>
    <row r="75" spans="1:16" ht="12.75">
      <c r="A75" s="25" t="s">
        <v>46</v>
      </c>
      <c s="29" t="s">
        <v>150</v>
      </c>
      <c s="29" t="s">
        <v>524</v>
      </c>
      <c s="25" t="s">
        <v>48</v>
      </c>
      <c s="30" t="s">
        <v>525</v>
      </c>
      <c s="31" t="s">
        <v>60</v>
      </c>
      <c s="32">
        <v>6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526</v>
      </c>
    </row>
    <row r="77" spans="1:5" ht="12.75">
      <c r="A77" s="36" t="s">
        <v>54</v>
      </c>
      <c r="E77" s="37" t="s">
        <v>527</v>
      </c>
    </row>
    <row r="78" spans="1:5" ht="114.75">
      <c r="A78" t="s">
        <v>56</v>
      </c>
      <c r="E78" s="35" t="s">
        <v>528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550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550</v>
      </c>
      <c s="6"/>
      <c s="18" t="s">
        <v>551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126</v>
      </c>
      <c s="25" t="s">
        <v>48</v>
      </c>
      <c s="30" t="s">
        <v>127</v>
      </c>
      <c s="31" t="s">
        <v>66</v>
      </c>
      <c s="32">
        <v>72.75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552</v>
      </c>
    </row>
    <row r="11" spans="1:5" ht="12.75">
      <c r="A11" s="36" t="s">
        <v>54</v>
      </c>
      <c r="E11" s="37" t="s">
        <v>553</v>
      </c>
    </row>
    <row r="12" spans="1:5" ht="306">
      <c r="A12" t="s">
        <v>56</v>
      </c>
      <c r="E12" s="35" t="s">
        <v>130</v>
      </c>
    </row>
    <row r="13" spans="1:16" ht="12.75">
      <c r="A13" s="25" t="s">
        <v>46</v>
      </c>
      <c s="29" t="s">
        <v>22</v>
      </c>
      <c s="29" t="s">
        <v>554</v>
      </c>
      <c s="25" t="s">
        <v>48</v>
      </c>
      <c s="30" t="s">
        <v>555</v>
      </c>
      <c s="31" t="s">
        <v>50</v>
      </c>
      <c s="32">
        <v>727.5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25.5">
      <c r="A15" s="36" t="s">
        <v>54</v>
      </c>
      <c r="E15" s="37" t="s">
        <v>556</v>
      </c>
    </row>
    <row r="16" spans="1:5" ht="12.75">
      <c r="A16" t="s">
        <v>56</v>
      </c>
      <c r="E16" s="35" t="s">
        <v>557</v>
      </c>
    </row>
    <row r="17" spans="1:16" ht="12.75">
      <c r="A17" s="25" t="s">
        <v>46</v>
      </c>
      <c s="29" t="s">
        <v>21</v>
      </c>
      <c s="29" t="s">
        <v>558</v>
      </c>
      <c s="25" t="s">
        <v>48</v>
      </c>
      <c s="30" t="s">
        <v>559</v>
      </c>
      <c s="31" t="s">
        <v>50</v>
      </c>
      <c s="32">
        <v>727.5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560</v>
      </c>
    </row>
    <row r="19" spans="1:5" ht="12.75">
      <c r="A19" s="36" t="s">
        <v>54</v>
      </c>
      <c r="E19" s="37" t="s">
        <v>561</v>
      </c>
    </row>
    <row r="20" spans="1:5" ht="38.25">
      <c r="A20" t="s">
        <v>56</v>
      </c>
      <c r="E20" s="35" t="s">
        <v>562</v>
      </c>
    </row>
    <row r="21" spans="1:16" ht="12.75">
      <c r="A21" s="25" t="s">
        <v>46</v>
      </c>
      <c s="29" t="s">
        <v>32</v>
      </c>
      <c s="29" t="s">
        <v>563</v>
      </c>
      <c s="25" t="s">
        <v>564</v>
      </c>
      <c s="30" t="s">
        <v>565</v>
      </c>
      <c s="31" t="s">
        <v>50</v>
      </c>
      <c s="32">
        <v>727.5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25.5">
      <c r="A23" s="36" t="s">
        <v>54</v>
      </c>
      <c r="E23" s="37" t="s">
        <v>566</v>
      </c>
    </row>
    <row r="24" spans="1:5" ht="63.75">
      <c r="A24" t="s">
        <v>56</v>
      </c>
      <c r="E24" s="35" t="s">
        <v>567</v>
      </c>
    </row>
    <row r="25" spans="1:16" ht="12.75">
      <c r="A25" s="25" t="s">
        <v>46</v>
      </c>
      <c s="29" t="s">
        <v>34</v>
      </c>
      <c s="29" t="s">
        <v>568</v>
      </c>
      <c s="25" t="s">
        <v>48</v>
      </c>
      <c s="30" t="s">
        <v>569</v>
      </c>
      <c s="31" t="s">
        <v>50</v>
      </c>
      <c s="32">
        <v>727.5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570</v>
      </c>
    </row>
    <row r="28" spans="1:5" ht="38.25">
      <c r="A28" t="s">
        <v>56</v>
      </c>
      <c r="E28" s="35" t="s">
        <v>571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572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572</v>
      </c>
      <c s="6"/>
      <c s="18" t="s">
        <v>573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46</v>
      </c>
      <c s="29" t="s">
        <v>28</v>
      </c>
      <c s="29" t="s">
        <v>574</v>
      </c>
      <c s="25" t="s">
        <v>48</v>
      </c>
      <c s="30" t="s">
        <v>575</v>
      </c>
      <c s="31" t="s">
        <v>267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576</v>
      </c>
    </row>
    <row r="11" spans="1:5" ht="12.75">
      <c r="A11" s="36" t="s">
        <v>54</v>
      </c>
      <c r="E11" s="37" t="s">
        <v>48</v>
      </c>
    </row>
    <row r="12" spans="1:5" ht="51">
      <c r="A12" t="s">
        <v>56</v>
      </c>
      <c r="E12" s="35" t="s">
        <v>577</v>
      </c>
    </row>
    <row r="13" spans="1:16" ht="12.75">
      <c r="A13" s="25" t="s">
        <v>46</v>
      </c>
      <c s="29" t="s">
        <v>22</v>
      </c>
      <c s="29" t="s">
        <v>578</v>
      </c>
      <c s="25" t="s">
        <v>48</v>
      </c>
      <c s="30" t="s">
        <v>579</v>
      </c>
      <c s="31" t="s">
        <v>267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580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581</v>
      </c>
    </row>
    <row r="17" spans="1:16" ht="12.75">
      <c r="A17" s="25" t="s">
        <v>46</v>
      </c>
      <c s="29" t="s">
        <v>21</v>
      </c>
      <c s="29" t="s">
        <v>582</v>
      </c>
      <c s="25" t="s">
        <v>48</v>
      </c>
      <c s="30" t="s">
        <v>583</v>
      </c>
      <c s="31" t="s">
        <v>267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584</v>
      </c>
    </row>
    <row r="19" spans="1:5" ht="12.75">
      <c r="A19" s="36" t="s">
        <v>54</v>
      </c>
      <c r="E19" s="37" t="s">
        <v>48</v>
      </c>
    </row>
    <row r="20" spans="1:5" ht="12.75">
      <c r="A20" t="s">
        <v>56</v>
      </c>
      <c r="E20" s="35" t="s">
        <v>270</v>
      </c>
    </row>
    <row r="21" spans="1:16" ht="12.75">
      <c r="A21" s="25" t="s">
        <v>46</v>
      </c>
      <c s="29" t="s">
        <v>32</v>
      </c>
      <c s="29" t="s">
        <v>585</v>
      </c>
      <c s="25" t="s">
        <v>48</v>
      </c>
      <c s="30" t="s">
        <v>586</v>
      </c>
      <c s="31" t="s">
        <v>267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587</v>
      </c>
    </row>
    <row r="23" spans="1:5" ht="12.75">
      <c r="A23" s="36" t="s">
        <v>54</v>
      </c>
      <c r="E23" s="37" t="s">
        <v>48</v>
      </c>
    </row>
    <row r="24" spans="1:5" ht="12.75">
      <c r="A24" t="s">
        <v>56</v>
      </c>
      <c r="E24" s="35" t="s">
        <v>483</v>
      </c>
    </row>
    <row r="25" spans="1:16" ht="12.75">
      <c r="A25" s="25" t="s">
        <v>46</v>
      </c>
      <c s="29" t="s">
        <v>34</v>
      </c>
      <c s="29" t="s">
        <v>588</v>
      </c>
      <c s="25" t="s">
        <v>82</v>
      </c>
      <c s="30" t="s">
        <v>589</v>
      </c>
      <c s="31" t="s">
        <v>267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48</v>
      </c>
    </row>
    <row r="28" spans="1:5" ht="51">
      <c r="A28" t="s">
        <v>56</v>
      </c>
      <c r="E28" s="35" t="s">
        <v>590</v>
      </c>
    </row>
    <row r="29" spans="1:16" ht="12.75">
      <c r="A29" s="25" t="s">
        <v>46</v>
      </c>
      <c s="29" t="s">
        <v>36</v>
      </c>
      <c s="29" t="s">
        <v>591</v>
      </c>
      <c s="25" t="s">
        <v>48</v>
      </c>
      <c s="30" t="s">
        <v>592</v>
      </c>
      <c s="31" t="s">
        <v>60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593</v>
      </c>
    </row>
    <row r="31" spans="1:5" ht="12.75">
      <c r="A31" s="36" t="s">
        <v>54</v>
      </c>
      <c r="E31" s="37" t="s">
        <v>48</v>
      </c>
    </row>
    <row r="32" spans="1:5" ht="76.5">
      <c r="A32" t="s">
        <v>56</v>
      </c>
      <c r="E32" s="35" t="s">
        <v>594</v>
      </c>
    </row>
    <row r="33" spans="1:16" ht="12.75">
      <c r="A33" s="25" t="s">
        <v>46</v>
      </c>
      <c s="29" t="s">
        <v>102</v>
      </c>
      <c s="29" t="s">
        <v>595</v>
      </c>
      <c s="25" t="s">
        <v>48</v>
      </c>
      <c s="30" t="s">
        <v>596</v>
      </c>
      <c s="31" t="s">
        <v>60</v>
      </c>
      <c s="32">
        <v>1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48</v>
      </c>
    </row>
    <row r="35" spans="1:5" ht="12.75">
      <c r="A35" s="36" t="s">
        <v>54</v>
      </c>
      <c r="E35" s="37" t="s">
        <v>48</v>
      </c>
    </row>
    <row r="36" spans="1:5" ht="51">
      <c r="A36" t="s">
        <v>56</v>
      </c>
      <c r="E36" s="35" t="s">
        <v>590</v>
      </c>
    </row>
    <row r="37" spans="1:16" ht="12.75">
      <c r="A37" s="25" t="s">
        <v>46</v>
      </c>
      <c s="29" t="s">
        <v>107</v>
      </c>
      <c s="29" t="s">
        <v>597</v>
      </c>
      <c s="25" t="s">
        <v>48</v>
      </c>
      <c s="30" t="s">
        <v>598</v>
      </c>
      <c s="31" t="s">
        <v>267</v>
      </c>
      <c s="32">
        <v>1</v>
      </c>
      <c s="33">
        <v>0</v>
      </c>
      <c s="33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4" t="s">
        <v>52</v>
      </c>
      <c r="E38" s="35" t="s">
        <v>599</v>
      </c>
    </row>
    <row r="39" spans="1:5" ht="12.75">
      <c r="A39" s="36" t="s">
        <v>54</v>
      </c>
      <c r="E39" s="37" t="s">
        <v>48</v>
      </c>
    </row>
    <row r="40" spans="1:5" ht="12.75">
      <c r="A40" t="s">
        <v>56</v>
      </c>
      <c r="E40" s="35" t="s">
        <v>483</v>
      </c>
    </row>
    <row r="41" spans="1:16" ht="12.75">
      <c r="A41" s="25" t="s">
        <v>46</v>
      </c>
      <c s="29" t="s">
        <v>39</v>
      </c>
      <c s="29" t="s">
        <v>600</v>
      </c>
      <c s="25" t="s">
        <v>48</v>
      </c>
      <c s="30" t="s">
        <v>601</v>
      </c>
      <c s="31" t="s">
        <v>267</v>
      </c>
      <c s="32">
        <v>1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599</v>
      </c>
    </row>
    <row r="43" spans="1:5" ht="12.75">
      <c r="A43" s="36" t="s">
        <v>54</v>
      </c>
      <c r="E43" s="37" t="s">
        <v>48</v>
      </c>
    </row>
    <row r="44" spans="1:5" ht="12.75">
      <c r="A44" t="s">
        <v>56</v>
      </c>
      <c r="E44" s="35" t="s">
        <v>483</v>
      </c>
    </row>
    <row r="45" spans="1:16" ht="12.75">
      <c r="A45" s="25" t="s">
        <v>46</v>
      </c>
      <c s="29" t="s">
        <v>41</v>
      </c>
      <c s="29" t="s">
        <v>602</v>
      </c>
      <c s="25" t="s">
        <v>48</v>
      </c>
      <c s="30" t="s">
        <v>603</v>
      </c>
      <c s="31" t="s">
        <v>267</v>
      </c>
      <c s="32">
        <v>1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12.75">
      <c r="A46" s="34" t="s">
        <v>52</v>
      </c>
      <c r="E46" s="35" t="s">
        <v>48</v>
      </c>
    </row>
    <row r="47" spans="1:5" ht="12.75">
      <c r="A47" s="36" t="s">
        <v>54</v>
      </c>
      <c r="E47" s="37" t="s">
        <v>48</v>
      </c>
    </row>
    <row r="48" spans="1:5" ht="102">
      <c r="A48" t="s">
        <v>56</v>
      </c>
      <c r="E48" s="35" t="s">
        <v>604</v>
      </c>
    </row>
    <row r="49" spans="1:16" ht="12.75">
      <c r="A49" s="25" t="s">
        <v>46</v>
      </c>
      <c s="29" t="s">
        <v>43</v>
      </c>
      <c s="29" t="s">
        <v>605</v>
      </c>
      <c s="25" t="s">
        <v>48</v>
      </c>
      <c s="30" t="s">
        <v>606</v>
      </c>
      <c s="31" t="s">
        <v>267</v>
      </c>
      <c s="32">
        <v>1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25.5">
      <c r="A50" s="34" t="s">
        <v>52</v>
      </c>
      <c r="E50" s="35" t="s">
        <v>607</v>
      </c>
    </row>
    <row r="51" spans="1:5" ht="12.75">
      <c r="A51" s="36" t="s">
        <v>54</v>
      </c>
      <c r="E51" s="37" t="s">
        <v>48</v>
      </c>
    </row>
    <row r="52" spans="1:5" ht="63.75">
      <c r="A52" t="s">
        <v>56</v>
      </c>
      <c r="E52" s="35" t="s">
        <v>608</v>
      </c>
    </row>
    <row r="53" spans="1:16" ht="12.75">
      <c r="A53" s="25" t="s">
        <v>46</v>
      </c>
      <c s="29" t="s">
        <v>125</v>
      </c>
      <c s="29" t="s">
        <v>609</v>
      </c>
      <c s="25" t="s">
        <v>48</v>
      </c>
      <c s="30" t="s">
        <v>610</v>
      </c>
      <c s="31" t="s">
        <v>60</v>
      </c>
      <c s="32">
        <v>1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4" t="s">
        <v>52</v>
      </c>
      <c r="E54" s="35" t="s">
        <v>48</v>
      </c>
    </row>
    <row r="55" spans="1:5" ht="12.75">
      <c r="A55" s="36" t="s">
        <v>54</v>
      </c>
      <c r="E55" s="37" t="s">
        <v>48</v>
      </c>
    </row>
    <row r="56" spans="1:5" ht="76.5">
      <c r="A56" t="s">
        <v>56</v>
      </c>
      <c r="E56" s="35" t="s">
        <v>611</v>
      </c>
    </row>
    <row r="57" spans="1:16" ht="12.75">
      <c r="A57" s="25" t="s">
        <v>46</v>
      </c>
      <c s="29" t="s">
        <v>131</v>
      </c>
      <c s="29" t="s">
        <v>612</v>
      </c>
      <c s="25" t="s">
        <v>82</v>
      </c>
      <c s="30" t="s">
        <v>613</v>
      </c>
      <c s="31" t="s">
        <v>60</v>
      </c>
      <c s="32">
        <v>2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2.75">
      <c r="A59" s="36" t="s">
        <v>54</v>
      </c>
      <c r="E59" s="37" t="s">
        <v>48</v>
      </c>
    </row>
    <row r="60" spans="1:5" ht="51">
      <c r="A60" t="s">
        <v>56</v>
      </c>
      <c r="E60" s="35" t="s">
        <v>614</v>
      </c>
    </row>
    <row r="61" spans="1:16" ht="12.75">
      <c r="A61" s="25" t="s">
        <v>46</v>
      </c>
      <c s="29" t="s">
        <v>133</v>
      </c>
      <c s="29" t="s">
        <v>615</v>
      </c>
      <c s="25" t="s">
        <v>82</v>
      </c>
      <c s="30" t="s">
        <v>616</v>
      </c>
      <c s="31" t="s">
        <v>267</v>
      </c>
      <c s="32">
        <v>1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2.75">
      <c r="A63" s="36" t="s">
        <v>54</v>
      </c>
      <c r="E63" s="37" t="s">
        <v>48</v>
      </c>
    </row>
    <row r="64" spans="1:5" ht="51">
      <c r="A64" t="s">
        <v>56</v>
      </c>
      <c r="E64" s="35" t="s">
        <v>590</v>
      </c>
    </row>
    <row r="65" spans="1:16" ht="12.75">
      <c r="A65" s="25" t="s">
        <v>46</v>
      </c>
      <c s="29" t="s">
        <v>139</v>
      </c>
      <c s="29" t="s">
        <v>617</v>
      </c>
      <c s="25" t="s">
        <v>48</v>
      </c>
      <c s="30" t="s">
        <v>618</v>
      </c>
      <c s="31" t="s">
        <v>267</v>
      </c>
      <c s="32">
        <v>1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25.5">
      <c r="A66" s="34" t="s">
        <v>52</v>
      </c>
      <c r="E66" s="35" t="s">
        <v>619</v>
      </c>
    </row>
    <row r="67" spans="1:5" ht="12.75">
      <c r="A67" s="36" t="s">
        <v>54</v>
      </c>
      <c r="E67" s="37" t="s">
        <v>48</v>
      </c>
    </row>
    <row r="68" spans="1:5" ht="12.75">
      <c r="A68" t="s">
        <v>56</v>
      </c>
      <c r="E68" s="35" t="s">
        <v>620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